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activeTab="3"/>
  </bookViews>
  <sheets>
    <sheet name="Lösung a)" sheetId="1" r:id="rId1"/>
    <sheet name="Lösung b)" sheetId="2" r:id="rId2"/>
    <sheet name="Lösung c)" sheetId="3" r:id="rId3"/>
    <sheet name="Lösung Bonusfrage" sheetId="4" r:id="rId4"/>
  </sheets>
  <calcPr calcId="125725"/>
</workbook>
</file>

<file path=xl/calcChain.xml><?xml version="1.0" encoding="utf-8"?>
<calcChain xmlns="http://schemas.openxmlformats.org/spreadsheetml/2006/main">
  <c r="D21" i="4"/>
  <c r="D22" s="1"/>
  <c r="D23" s="1"/>
  <c r="D24" s="1"/>
  <c r="D25" s="1"/>
  <c r="D26" s="1"/>
  <c r="D27" s="1"/>
  <c r="D28" s="1"/>
  <c r="D29" s="1"/>
  <c r="D30" s="1"/>
  <c r="D31" s="1"/>
  <c r="D32" s="1"/>
  <c r="D33" s="1"/>
  <c r="C21"/>
  <c r="C33" s="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21" i="3"/>
  <c r="D22" s="1"/>
  <c r="D23" s="1"/>
  <c r="D24" s="1"/>
  <c r="D25" s="1"/>
  <c r="D26" s="1"/>
  <c r="D27" s="1"/>
  <c r="D28" s="1"/>
  <c r="D29" s="1"/>
  <c r="D30" s="1"/>
  <c r="D31" s="1"/>
  <c r="D32" s="1"/>
  <c r="D33" s="1"/>
  <c r="C21"/>
  <c r="C33" s="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21" i="2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H9" s="1"/>
  <c r="C21"/>
  <c r="C33" s="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34" i="4" l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H9"/>
  <c r="C45"/>
  <c r="C44"/>
  <c r="C43"/>
  <c r="C42"/>
  <c r="C41"/>
  <c r="C40"/>
  <c r="C39"/>
  <c r="C38"/>
  <c r="C37"/>
  <c r="C36"/>
  <c r="C35"/>
  <c r="C34"/>
  <c r="G9"/>
  <c r="C22"/>
  <c r="C23"/>
  <c r="C24"/>
  <c r="C25"/>
  <c r="C26"/>
  <c r="C27"/>
  <c r="C28"/>
  <c r="C29"/>
  <c r="C30"/>
  <c r="C31"/>
  <c r="C32"/>
  <c r="D34" i="3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H9"/>
  <c r="C45"/>
  <c r="C44"/>
  <c r="C43"/>
  <c r="C42"/>
  <c r="C41"/>
  <c r="C40"/>
  <c r="C39"/>
  <c r="C38"/>
  <c r="C37"/>
  <c r="C36"/>
  <c r="C35"/>
  <c r="C34"/>
  <c r="G9"/>
  <c r="C22"/>
  <c r="C23"/>
  <c r="C24"/>
  <c r="C25"/>
  <c r="C26"/>
  <c r="C27"/>
  <c r="C28"/>
  <c r="C29"/>
  <c r="C30"/>
  <c r="C31"/>
  <c r="C32"/>
  <c r="C45" i="2"/>
  <c r="C44"/>
  <c r="C43"/>
  <c r="C42"/>
  <c r="C41"/>
  <c r="C40"/>
  <c r="C39"/>
  <c r="C38"/>
  <c r="C37"/>
  <c r="C36"/>
  <c r="C35"/>
  <c r="C34"/>
  <c r="C22"/>
  <c r="C23"/>
  <c r="C24"/>
  <c r="C25"/>
  <c r="C26"/>
  <c r="C27"/>
  <c r="C28"/>
  <c r="C29"/>
  <c r="C30"/>
  <c r="C31"/>
  <c r="C32"/>
  <c r="C57" i="4" l="1"/>
  <c r="C56"/>
  <c r="C55"/>
  <c r="C54"/>
  <c r="C53"/>
  <c r="C52"/>
  <c r="C51"/>
  <c r="C50"/>
  <c r="C49"/>
  <c r="C48"/>
  <c r="C47"/>
  <c r="C46"/>
  <c r="I9"/>
  <c r="J9" s="1"/>
  <c r="C57" i="3"/>
  <c r="C56"/>
  <c r="C55"/>
  <c r="C54"/>
  <c r="C53"/>
  <c r="C52"/>
  <c r="C51"/>
  <c r="C50"/>
  <c r="C49"/>
  <c r="C48"/>
  <c r="C47"/>
  <c r="C46"/>
  <c r="I9"/>
  <c r="J9" s="1"/>
  <c r="C57" i="2"/>
  <c r="C56"/>
  <c r="C55"/>
  <c r="C54"/>
  <c r="C53"/>
  <c r="C52"/>
  <c r="C51"/>
  <c r="C50"/>
  <c r="C49"/>
  <c r="C48"/>
  <c r="C47"/>
  <c r="C46"/>
  <c r="C69" i="4" l="1"/>
  <c r="C68"/>
  <c r="C67"/>
  <c r="C66"/>
  <c r="C65"/>
  <c r="C64"/>
  <c r="C63"/>
  <c r="C62"/>
  <c r="C61"/>
  <c r="C60"/>
  <c r="C59"/>
  <c r="C58"/>
  <c r="C69" i="3"/>
  <c r="C68"/>
  <c r="C67"/>
  <c r="C66"/>
  <c r="C65"/>
  <c r="C64"/>
  <c r="C63"/>
  <c r="C62"/>
  <c r="C61"/>
  <c r="C60"/>
  <c r="C59"/>
  <c r="C58"/>
  <c r="C69" i="2"/>
  <c r="G9" s="1"/>
  <c r="I9" s="1"/>
  <c r="J9" s="1"/>
  <c r="C68"/>
  <c r="C67"/>
  <c r="C66"/>
  <c r="C65"/>
  <c r="C64"/>
  <c r="C63"/>
  <c r="C62"/>
  <c r="C61"/>
  <c r="C60"/>
  <c r="C59"/>
  <c r="C58"/>
  <c r="D21" i="1" l="1"/>
  <c r="D22" s="1"/>
  <c r="D23" s="1"/>
  <c r="D24" s="1"/>
  <c r="D25" s="1"/>
  <c r="D26" s="1"/>
  <c r="D27" s="1"/>
  <c r="D28" s="1"/>
  <c r="D29" s="1"/>
  <c r="D30" s="1"/>
  <c r="D31" s="1"/>
  <c r="D32" s="1"/>
  <c r="D33" s="1"/>
  <c r="C11"/>
  <c r="C12"/>
  <c r="C13"/>
  <c r="C14"/>
  <c r="C15"/>
  <c r="C16"/>
  <c r="C17"/>
  <c r="C18"/>
  <c r="C19"/>
  <c r="C20"/>
  <c r="C21"/>
  <c r="C29" s="1"/>
  <c r="C10"/>
  <c r="D11"/>
  <c r="D12"/>
  <c r="D13"/>
  <c r="D14"/>
  <c r="D15"/>
  <c r="D16"/>
  <c r="D17"/>
  <c r="D18"/>
  <c r="D19"/>
  <c r="D20"/>
  <c r="D10"/>
  <c r="D9"/>
  <c r="C9"/>
  <c r="C33" l="1"/>
  <c r="C39" s="1"/>
  <c r="C25"/>
  <c r="C32"/>
  <c r="C28"/>
  <c r="C24"/>
  <c r="C31"/>
  <c r="C27"/>
  <c r="C23"/>
  <c r="C22"/>
  <c r="C30"/>
  <c r="C26"/>
  <c r="D34"/>
  <c r="D35" s="1"/>
  <c r="D36" s="1"/>
  <c r="D37" s="1"/>
  <c r="D38" s="1"/>
  <c r="D39" s="1"/>
  <c r="D40" s="1"/>
  <c r="D41" s="1"/>
  <c r="D42" s="1"/>
  <c r="D43" s="1"/>
  <c r="D44" s="1"/>
  <c r="C35"/>
  <c r="C40"/>
  <c r="C37"/>
  <c r="C42"/>
  <c r="C41"/>
  <c r="C34" l="1"/>
  <c r="C44"/>
  <c r="C45"/>
  <c r="C51" s="1"/>
  <c r="C38"/>
  <c r="C43"/>
  <c r="C36"/>
  <c r="D45"/>
  <c r="D46" s="1"/>
  <c r="D47" s="1"/>
  <c r="D48" s="1"/>
  <c r="D49" s="1"/>
  <c r="D50" s="1"/>
  <c r="D51" s="1"/>
  <c r="D52" s="1"/>
  <c r="D53" s="1"/>
  <c r="D54" s="1"/>
  <c r="D55" s="1"/>
  <c r="D56" s="1"/>
  <c r="C55"/>
  <c r="C53" l="1"/>
  <c r="C50"/>
  <c r="C46"/>
  <c r="C52"/>
  <c r="C49"/>
  <c r="C57"/>
  <c r="C63" s="1"/>
  <c r="C47"/>
  <c r="C54"/>
  <c r="C48"/>
  <c r="C56"/>
  <c r="D57"/>
  <c r="D58" s="1"/>
  <c r="D59" s="1"/>
  <c r="D60" s="1"/>
  <c r="D61" s="1"/>
  <c r="D62" s="1"/>
  <c r="D63" s="1"/>
  <c r="D64" s="1"/>
  <c r="D65" s="1"/>
  <c r="D66" s="1"/>
  <c r="D67" s="1"/>
  <c r="D68" s="1"/>
  <c r="D69" s="1"/>
  <c r="H9" s="1"/>
  <c r="C59"/>
  <c r="C67"/>
  <c r="C60"/>
  <c r="C64"/>
  <c r="C61"/>
  <c r="C69"/>
  <c r="G9" s="1"/>
  <c r="C62"/>
  <c r="C58"/>
  <c r="C65"/>
  <c r="C66" l="1"/>
  <c r="C68"/>
  <c r="I9"/>
  <c r="J9" s="1"/>
</calcChain>
</file>

<file path=xl/sharedStrings.xml><?xml version="1.0" encoding="utf-8"?>
<sst xmlns="http://schemas.openxmlformats.org/spreadsheetml/2006/main" count="312" uniqueCount="16">
  <si>
    <t>Startwert</t>
  </si>
  <si>
    <t>Zinssatz</t>
  </si>
  <si>
    <t>Tag 0</t>
  </si>
  <si>
    <t>Vermögensentwicklung bei…</t>
  </si>
  <si>
    <t>monatlicher Ausschüttung</t>
  </si>
  <si>
    <t>Monat</t>
  </si>
  <si>
    <t>jährlicher Ausschüttung</t>
  </si>
  <si>
    <t>monatliche Einzahlung</t>
  </si>
  <si>
    <t>Monate</t>
  </si>
  <si>
    <t>Vermögensentwicklung anzeigen</t>
  </si>
  <si>
    <t>nach X Monaten</t>
  </si>
  <si>
    <t>Differenz</t>
  </si>
  <si>
    <t>entspricht pro Monat</t>
  </si>
  <si>
    <t>Zinssatz 1</t>
  </si>
  <si>
    <t>Zinssatz 2</t>
  </si>
  <si>
    <t>Reiner Zinsgewinn bei…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</si>
</sst>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10</xdr:row>
      <xdr:rowOff>66675</xdr:rowOff>
    </xdr:from>
    <xdr:to>
      <xdr:col>9</xdr:col>
      <xdr:colOff>638175</xdr:colOff>
      <xdr:row>20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A3CB1C83-F30C-4775-8822-5750BC26B6D8}"/>
            </a:ext>
          </a:extLst>
        </xdr:cNvPr>
        <xdr:cNvSpPr txBox="1"/>
      </xdr:nvSpPr>
      <xdr:spPr>
        <a:xfrm>
          <a:off x="4667250" y="2162175"/>
          <a:ext cx="6191250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Lösung a)</a:t>
          </a:r>
          <a:r>
            <a:rPr lang="de-DE" sz="1100"/>
            <a:t>:	</a:t>
          </a:r>
          <a:r>
            <a:rPr lang="de-DE" sz="1100" u="sng"/>
            <a:t>Hinweis:</a:t>
          </a:r>
          <a:r>
            <a:rPr lang="de-DE" sz="1100"/>
            <a:t> In</a:t>
          </a:r>
          <a:r>
            <a:rPr lang="de-DE" sz="1100" baseline="0"/>
            <a:t> der Zelle </a:t>
          </a:r>
          <a:r>
            <a:rPr lang="de-DE" sz="1100" b="1" baseline="0"/>
            <a:t>G4</a:t>
          </a:r>
          <a:r>
            <a:rPr lang="de-DE" sz="1100" baseline="0"/>
            <a:t> muss der Wert auf </a:t>
          </a:r>
          <a:r>
            <a:rPr lang="de-DE" sz="1100" b="1" baseline="0"/>
            <a:t>60 Monate </a:t>
          </a:r>
          <a:r>
            <a:rPr lang="de-DE" sz="1100" baseline="0"/>
            <a:t>geändert werden!</a:t>
          </a:r>
          <a:endParaRPr lang="de-DE" sz="1100"/>
        </a:p>
        <a:p>
          <a:endParaRPr lang="de-DE" sz="1100"/>
        </a:p>
        <a:p>
          <a:r>
            <a:rPr lang="de-DE" sz="1100"/>
            <a:t>Wenn Herr Kowalski das Geld fünf Jahre auf seinem Girokonto lässt, erzielt er einen (nominalen) Zinsgewinn von 429,27€ [vgl. G9], auf dem Tagesgeldkonto würde er (nominal) 1313,83€</a:t>
          </a:r>
          <a:r>
            <a:rPr lang="de-DE" sz="1100" baseline="0"/>
            <a:t> gewinnen [vgl. H9].</a:t>
          </a:r>
        </a:p>
        <a:p>
          <a:endParaRPr lang="de-DE" sz="1100" baseline="0"/>
        </a:p>
        <a:p>
          <a:r>
            <a:rPr lang="de-DE" sz="1100" b="1" baseline="0"/>
            <a:t>Er könnte also annähernd drei Mal soviel Zinsgewinn machen, wenn er das Tagesgeldmodell wählt.</a:t>
          </a:r>
        </a:p>
        <a:p>
          <a:endParaRPr lang="de-DE" sz="1100" baseline="0"/>
        </a:p>
        <a:p>
          <a:r>
            <a:rPr lang="de-DE" sz="1100" baseline="0"/>
            <a:t>Nicht berücksichtigt dabei ist jedoch die Inflation, die seinen Realgewinn deutlich schmälern dürfte (vgl. Lösung Bonusfrage).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10</xdr:row>
      <xdr:rowOff>66675</xdr:rowOff>
    </xdr:from>
    <xdr:to>
      <xdr:col>9</xdr:col>
      <xdr:colOff>638175</xdr:colOff>
      <xdr:row>24</xdr:row>
      <xdr:rowOff>19050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A3CB1C83-F30C-4775-8822-5750BC26B6D8}"/>
            </a:ext>
          </a:extLst>
        </xdr:cNvPr>
        <xdr:cNvSpPr txBox="1"/>
      </xdr:nvSpPr>
      <xdr:spPr>
        <a:xfrm>
          <a:off x="4676775" y="2162175"/>
          <a:ext cx="6191250" cy="2619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Lösung b)</a:t>
          </a:r>
          <a:r>
            <a:rPr lang="de-DE" sz="1100"/>
            <a:t>:	</a:t>
          </a:r>
          <a:r>
            <a:rPr lang="de-DE" sz="1100" u="sng"/>
            <a:t>Hinweis:</a:t>
          </a:r>
          <a:r>
            <a:rPr lang="de-DE" sz="1100"/>
            <a:t> In</a:t>
          </a:r>
          <a:r>
            <a:rPr lang="de-DE" sz="1100" baseline="0"/>
            <a:t> der Zelle </a:t>
          </a:r>
          <a:r>
            <a:rPr lang="de-DE" sz="1100" b="1" baseline="0"/>
            <a:t>B4</a:t>
          </a:r>
          <a:r>
            <a:rPr lang="de-DE" sz="1100" baseline="0"/>
            <a:t> muss der Wert auf </a:t>
          </a:r>
          <a:r>
            <a:rPr lang="de-DE" sz="1100" b="1" baseline="0"/>
            <a:t>100.000€ </a:t>
          </a:r>
          <a:r>
            <a:rPr lang="de-DE" sz="1100" baseline="0"/>
            <a:t>geändert werden!</a:t>
          </a:r>
          <a:endParaRPr lang="de-DE" sz="1100"/>
        </a:p>
        <a:p>
          <a:endParaRPr lang="de-DE" sz="1100"/>
        </a:p>
        <a:p>
          <a:r>
            <a:rPr lang="de-DE" sz="1100"/>
            <a:t>Wenn der Referendar das Geld ein Jahr auf seinem Girokonto lässt, erzielt er einen (nominalen) Zinsgewinn von 500,00€ [vgl. G9], auf dem Tagesgeldkonto würde er (nominal) 1500,00€</a:t>
          </a:r>
          <a:r>
            <a:rPr lang="de-DE" sz="1100" baseline="0"/>
            <a:t> gewinnen [vgl. G10].</a:t>
          </a:r>
        </a:p>
        <a:p>
          <a:endParaRPr lang="de-DE" sz="1100" baseline="0"/>
        </a:p>
        <a:p>
          <a:r>
            <a:rPr lang="de-DE" sz="1100" b="1" baseline="0"/>
            <a:t>Er müsste das Geld allerdings ein Jahr vollständig auf dem Tagesgeldkonto lassen, damit er den gewünschten Gewinn von mehr als 1000€ erzielt.</a:t>
          </a:r>
        </a:p>
        <a:p>
          <a:endParaRPr lang="de-DE" sz="1100" baseline="0"/>
        </a:p>
        <a:p>
          <a:r>
            <a:rPr lang="de-DE" sz="1100" baseline="0"/>
            <a:t>Verändert man in Zelle </a:t>
          </a:r>
          <a:r>
            <a:rPr lang="de-DE" sz="1100" b="1" baseline="0"/>
            <a:t>G4</a:t>
          </a:r>
          <a:r>
            <a:rPr lang="de-DE" sz="1100" baseline="0"/>
            <a:t> die Monatszahl auf </a:t>
          </a:r>
          <a:r>
            <a:rPr lang="de-DE" sz="1100" b="1" baseline="0"/>
            <a:t>24 Monate</a:t>
          </a:r>
          <a:r>
            <a:rPr lang="de-DE" sz="1100" baseline="0"/>
            <a:t>, sieht man, dass dann auch das Girokonto einen Nominalgewinn von mehr als 1000,00€ abwirft, wohingegen das Tagesgeldkonto mehr als dreimal soviel Zinsertrag bringt.</a:t>
          </a:r>
        </a:p>
        <a:p>
          <a:endParaRPr lang="de-DE" sz="1100" baseline="0"/>
        </a:p>
        <a:p>
          <a:r>
            <a:rPr lang="de-DE" sz="1100" baseline="0"/>
            <a:t>Nicht berücksichtigt dabei ist jedoch die Inflation, die seinen Realgewinn deutlich schmälern dürfte (vgl. Lösung Bonusfrage).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10</xdr:row>
      <xdr:rowOff>66675</xdr:rowOff>
    </xdr:from>
    <xdr:to>
      <xdr:col>9</xdr:col>
      <xdr:colOff>638175</xdr:colOff>
      <xdr:row>20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A3CB1C83-F30C-4775-8822-5750BC26B6D8}"/>
            </a:ext>
          </a:extLst>
        </xdr:cNvPr>
        <xdr:cNvSpPr txBox="1"/>
      </xdr:nvSpPr>
      <xdr:spPr>
        <a:xfrm>
          <a:off x="4667250" y="2162175"/>
          <a:ext cx="6191250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Lösung c)</a:t>
          </a:r>
          <a:r>
            <a:rPr lang="de-DE" sz="1100"/>
            <a:t>:	</a:t>
          </a:r>
          <a:r>
            <a:rPr lang="de-DE" sz="1100" u="sng"/>
            <a:t>Hinweis:</a:t>
          </a:r>
          <a:r>
            <a:rPr lang="de-DE" sz="1100"/>
            <a:t> In</a:t>
          </a:r>
          <a:r>
            <a:rPr lang="de-DE" sz="1100" baseline="0"/>
            <a:t> der Zelle </a:t>
          </a:r>
          <a:r>
            <a:rPr lang="de-DE" sz="1100" b="1" baseline="0"/>
            <a:t>G4</a:t>
          </a:r>
          <a:r>
            <a:rPr lang="de-DE" sz="1100" baseline="0"/>
            <a:t> muss der Wert auf </a:t>
          </a:r>
          <a:r>
            <a:rPr lang="de-DE" sz="1100" b="1" baseline="0"/>
            <a:t>60 Monate </a:t>
          </a:r>
          <a:r>
            <a:rPr lang="de-DE" sz="1100" baseline="0"/>
            <a:t>geändert werden!</a:t>
          </a:r>
          <a:endParaRPr lang="de-DE" sz="1100"/>
        </a:p>
        <a:p>
          <a:r>
            <a:rPr lang="de-DE" sz="1100"/>
            <a:t>Wenn Herr Kowalski das Geld fünf Jahre auf seinem Girokonto lässt, erzielt er einen (nominalen) Zinsgewinn von 429,27€ [vgl. G9], auf dem Tagesgeldkonto würde er (nominal) 1313,83€</a:t>
          </a:r>
          <a:r>
            <a:rPr lang="de-DE" sz="1100" baseline="0"/>
            <a:t> gewinnen [vgl. G10].</a:t>
          </a:r>
        </a:p>
        <a:p>
          <a:endParaRPr lang="de-DE" sz="1100" baseline="0"/>
        </a:p>
        <a:p>
          <a:r>
            <a:rPr lang="de-DE" sz="1100" b="1" baseline="0"/>
            <a:t>Er könnte also annähernd drei Mal soviel Zinsgewinn machen, wenn er das Tagesgeldmodell wählt.</a:t>
          </a:r>
        </a:p>
        <a:p>
          <a:endParaRPr lang="de-DE" sz="1100" baseline="0"/>
        </a:p>
        <a:p>
          <a:r>
            <a:rPr lang="de-DE" sz="1100" baseline="0"/>
            <a:t>Nicht berücksichtigt dabei ist jedoch die Inflation, die seinen Realgewinn deutlich schmälern dürfte (vgl. Lösung Bonusfrage).</a:t>
          </a:r>
        </a:p>
      </xdr:txBody>
    </xdr:sp>
    <xdr:clientData/>
  </xdr:twoCellAnchor>
  <xdr:twoCellAnchor>
    <xdr:from>
      <xdr:col>4</xdr:col>
      <xdr:colOff>304800</xdr:colOff>
      <xdr:row>10</xdr:row>
      <xdr:rowOff>66675</xdr:rowOff>
    </xdr:from>
    <xdr:to>
      <xdr:col>9</xdr:col>
      <xdr:colOff>847725</xdr:colOff>
      <xdr:row>26</xdr:row>
      <xdr:rowOff>28575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A3CB1C83-F30C-4775-8822-5750BC26B6D8}"/>
            </a:ext>
          </a:extLst>
        </xdr:cNvPr>
        <xdr:cNvSpPr txBox="1"/>
      </xdr:nvSpPr>
      <xdr:spPr>
        <a:xfrm>
          <a:off x="4676775" y="2162175"/>
          <a:ext cx="6400800" cy="300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Lösung c)</a:t>
          </a:r>
          <a:r>
            <a:rPr lang="de-DE" sz="1100"/>
            <a:t>:	</a:t>
          </a:r>
          <a:r>
            <a:rPr lang="de-DE" sz="1100" u="sng"/>
            <a:t>Hinweise:</a:t>
          </a:r>
          <a:r>
            <a:rPr lang="de-DE" sz="1100"/>
            <a:t> In</a:t>
          </a:r>
          <a:r>
            <a:rPr lang="de-DE" sz="1100" baseline="0"/>
            <a:t> der Zelle </a:t>
          </a:r>
          <a:r>
            <a:rPr lang="de-DE" sz="1100" b="1" baseline="0"/>
            <a:t>B4</a:t>
          </a:r>
          <a:r>
            <a:rPr lang="de-DE" sz="1100" baseline="0"/>
            <a:t> muss der Wert auf </a:t>
          </a:r>
          <a:r>
            <a:rPr lang="de-DE" sz="1100" b="1" baseline="0"/>
            <a:t>0,00€</a:t>
          </a:r>
          <a:r>
            <a:rPr lang="de-DE" sz="1100" b="0" baseline="0"/>
            <a:t>, in</a:t>
          </a:r>
          <a:r>
            <a:rPr lang="de-DE" sz="1100" b="1" baseline="0"/>
            <a:t> C4 </a:t>
          </a:r>
          <a:r>
            <a:rPr lang="de-DE" sz="1100" b="0" baseline="0"/>
            <a:t>dafür auf </a:t>
          </a:r>
          <a:r>
            <a:rPr lang="de-DE" sz="1100" b="1" baseline="0"/>
            <a:t>50,00€ </a:t>
          </a:r>
          <a:r>
            <a:rPr lang="de-DE" sz="1100" baseline="0"/>
            <a:t>geändert werden!</a:t>
          </a:r>
        </a:p>
        <a:p>
          <a:r>
            <a:rPr lang="de-DE" sz="1100" baseline="0"/>
            <a:t>		Sinnvoll ist auch die Einstellung von </a:t>
          </a:r>
          <a:r>
            <a:rPr lang="de-DE" sz="1100" b="1" baseline="0"/>
            <a:t>36 Monaten </a:t>
          </a:r>
          <a:r>
            <a:rPr lang="de-DE" sz="1100" baseline="0"/>
            <a:t>in der Zelle </a:t>
          </a:r>
          <a:r>
            <a:rPr lang="de-DE" sz="1100" b="1" baseline="0"/>
            <a:t>G4</a:t>
          </a:r>
          <a:r>
            <a:rPr lang="de-DE" sz="1100" baseline="0"/>
            <a:t>.</a:t>
          </a:r>
        </a:p>
        <a:p>
          <a:endParaRPr lang="de-DE" sz="1100"/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Wenn Familie Löffelhaus das Geld dreiJahre auf dem Girokonto lässt, erzielen sie einen (nominalen) Zinsgewinn von 18,06€ [vgl. G9], auf dem Tagesgeldkonto würden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sie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 (nominal) 54,54€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gewinnen [vgl. H9].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In beiden Fällen wären danach mehr als 1800,00€ auf dem Konto, nämlich 1818,06€ auf dem Girokonto [vgl. C45], auf dem Tagesgeldkonto 1854,54€ [vgl. D45].</a:t>
          </a:r>
          <a:endParaRPr lang="de-DE"/>
        </a:p>
        <a:p>
          <a:pPr fontAlgn="base"/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Die Differenz zwischen Tagesgeld- und Girokonto in Höhe von 36,48€ [vgl. I9] ist somit kleiner als die monatliche Einzahlung. Monatlich entspräche sie nur etwa einen Euro [vgl. J9]. Dadurch erscheint das Sparen für Marion Löffelhaus als unattraktiv. Sie könnte das Geld auch unter ihrem Kopfkissen "verstecken", weil der Zinsgewinn nach drei Jahren nur marginal ist.</a:t>
          </a:r>
          <a:endParaRPr lang="de-DE"/>
        </a:p>
        <a:p>
          <a:endParaRPr lang="de-DE" sz="1100" baseline="0"/>
        </a:p>
        <a:p>
          <a:r>
            <a:rPr lang="de-DE" sz="1100" baseline="0"/>
            <a:t>Nicht berücksichtigt dabei ist außerdem die Inflation, die den Realgewinn deutlich schmälern dürfte (vgl. Lösung Bonusfrage).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10</xdr:row>
      <xdr:rowOff>66675</xdr:rowOff>
    </xdr:from>
    <xdr:to>
      <xdr:col>9</xdr:col>
      <xdr:colOff>866775</xdr:colOff>
      <xdr:row>26</xdr:row>
      <xdr:rowOff>57151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A3CB1C83-F30C-4775-8822-5750BC26B6D8}"/>
            </a:ext>
          </a:extLst>
        </xdr:cNvPr>
        <xdr:cNvSpPr txBox="1"/>
      </xdr:nvSpPr>
      <xdr:spPr>
        <a:xfrm>
          <a:off x="4676775" y="2162175"/>
          <a:ext cx="6419850" cy="3038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Lösung Bonusfrage</a:t>
          </a:r>
          <a:r>
            <a:rPr lang="de-DE" sz="1100"/>
            <a:t>:	</a:t>
          </a:r>
          <a:r>
            <a:rPr lang="de-DE" sz="1100" u="sng"/>
            <a:t>Hinweis:</a:t>
          </a:r>
          <a:r>
            <a:rPr lang="de-DE" sz="1100"/>
            <a:t> Mehrere</a:t>
          </a:r>
          <a:r>
            <a:rPr lang="de-DE" sz="1100" baseline="0"/>
            <a:t> Antworten und Begründungen sind möglich!</a:t>
          </a:r>
          <a:endParaRPr lang="de-DE" sz="1100"/>
        </a:p>
        <a:p>
          <a:endParaRPr lang="de-DE" sz="1100"/>
        </a:p>
        <a:p>
          <a:r>
            <a:rPr lang="de-DE" sz="1100"/>
            <a:t>Exemplarisch sei hier der Fall b) erneut aufgegriffen, da tendenziell </a:t>
          </a:r>
          <a:r>
            <a:rPr lang="de-DE" sz="1100" b="1"/>
            <a:t>Personen mit einem hohen Startkapital bei Minuszinsen auf Girokonten bzw. niedrigen Tagesgeldzinsen zu den "Verlierern" </a:t>
          </a:r>
          <a:r>
            <a:rPr lang="de-DE" sz="1100"/>
            <a:t>zählen!</a:t>
          </a:r>
        </a:p>
        <a:p>
          <a:endParaRPr lang="de-DE" sz="1100"/>
        </a:p>
        <a:p>
          <a:r>
            <a:rPr lang="de-DE" sz="1100"/>
            <a:t>Zusätzlich wird hierbei eine Inflation von 2,0% (Stand: August 2018) hereingerechnet, so dass die Werte in </a:t>
          </a:r>
          <a:r>
            <a:rPr lang="de-DE" sz="1100" b="1"/>
            <a:t>D4 bzw. E4 beide negativ </a:t>
          </a:r>
          <a:r>
            <a:rPr lang="de-DE" sz="1100"/>
            <a:t>ausfallen würden. Real</a:t>
          </a:r>
          <a:r>
            <a:rPr lang="de-DE" sz="1100" baseline="0"/>
            <a:t> verlieren die 100.000€, die der Referendar anlegen möchte somit an Wert - selbst auf dem Tagesgeldkonto läge der Zinsverlust nach einem Jahr bei 1000,00€ [vgl. H9].</a:t>
          </a:r>
          <a:endParaRPr lang="de-DE" sz="1100"/>
        </a:p>
        <a:p>
          <a:endParaRPr lang="de-DE" sz="1100"/>
        </a:p>
        <a:p>
          <a:r>
            <a:rPr lang="de-DE" sz="1100" baseline="0"/>
            <a:t>Aber auch Familie Löffelhaus aus Fall c) gehört in anderem Maße zu den Verlierern, da sich auch das monatliche Sparen für sie nicht mehr lohnt.</a:t>
          </a:r>
        </a:p>
        <a:p>
          <a:endParaRPr lang="de-DE" sz="1100" baseline="0"/>
        </a:p>
        <a:p>
          <a:r>
            <a:rPr lang="de-DE" sz="1100" baseline="0"/>
            <a:t>Nicht zuletzt ist ein negativer Realzins das, was Herrn Kowalski hellhörig werden lässt. Minuszinsen auf dem Girokonto sind zwar </a:t>
          </a:r>
          <a:r>
            <a:rPr lang="de-DE" sz="1100" b="1" baseline="0"/>
            <a:t>keine Enteignung </a:t>
          </a:r>
          <a:r>
            <a:rPr lang="de-DE" sz="1100" baseline="0"/>
            <a:t>(wie in dem Zeitungsartikel M2.1 beschrieben), aber führen  -wie auch reale Zinsverluste auf dem Tagesgeldkonto - zu einer </a:t>
          </a:r>
          <a:r>
            <a:rPr lang="de-DE" sz="1100" b="1" baseline="0"/>
            <a:t>Entwertung des Barvermögens eines jeden Sparers</a:t>
          </a:r>
          <a:r>
            <a:rPr lang="de-DE" sz="1100" baseline="0"/>
            <a:t>. Sie müssen sich nach anderen Anlageoptionen, beispielsweise Immobilienkäufen umschauen, um diesen Vorgang zu vermeiden oder zumindest einzudämmen.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9"/>
  <sheetViews>
    <sheetView showGridLines="0" workbookViewId="0">
      <selection activeCell="E8" sqref="A1:XFD1048576"/>
    </sheetView>
  </sheetViews>
  <sheetFormatPr baseColWidth="10" defaultRowHeight="15"/>
  <cols>
    <col min="1" max="1" width="3" bestFit="1" customWidth="1"/>
    <col min="3" max="3" width="27.140625" bestFit="1" customWidth="1"/>
    <col min="4" max="4" width="23.85546875" bestFit="1" customWidth="1"/>
    <col min="5" max="5" width="21.7109375" customWidth="1"/>
    <col min="7" max="7" width="22" customWidth="1"/>
    <col min="8" max="8" width="19" customWidth="1"/>
    <col min="9" max="9" width="13.7109375" customWidth="1"/>
    <col min="10" max="10" width="19.85546875" customWidth="1"/>
  </cols>
  <sheetData>
    <row r="2" spans="1:10" ht="30">
      <c r="B2" s="20"/>
      <c r="C2" s="21"/>
      <c r="D2" s="19" t="s">
        <v>1</v>
      </c>
      <c r="E2" s="19"/>
      <c r="G2" s="7" t="s">
        <v>9</v>
      </c>
    </row>
    <row r="3" spans="1:10">
      <c r="B3" s="5" t="s">
        <v>0</v>
      </c>
      <c r="C3" s="5" t="s">
        <v>7</v>
      </c>
      <c r="D3" s="5" t="s">
        <v>13</v>
      </c>
      <c r="E3" s="5" t="s">
        <v>14</v>
      </c>
      <c r="G3" s="8" t="s">
        <v>10</v>
      </c>
    </row>
    <row r="4" spans="1:10">
      <c r="B4" s="9">
        <v>17000</v>
      </c>
      <c r="C4" s="9">
        <v>0</v>
      </c>
      <c r="D4" s="10">
        <v>5.0000000000000001E-3</v>
      </c>
      <c r="E4" s="10">
        <v>1.4999999999999999E-2</v>
      </c>
      <c r="F4" s="11"/>
      <c r="G4" s="12">
        <v>60</v>
      </c>
    </row>
    <row r="6" spans="1:10">
      <c r="A6" s="22"/>
      <c r="B6" s="23"/>
      <c r="C6" s="19" t="s">
        <v>3</v>
      </c>
      <c r="D6" s="19"/>
    </row>
    <row r="7" spans="1:10">
      <c r="A7" s="24"/>
      <c r="B7" s="25"/>
      <c r="C7" s="5" t="s">
        <v>4</v>
      </c>
      <c r="D7" s="5" t="s">
        <v>6</v>
      </c>
      <c r="G7" s="20" t="s">
        <v>15</v>
      </c>
      <c r="H7" s="21"/>
      <c r="I7" s="4"/>
    </row>
    <row r="8" spans="1:10">
      <c r="A8" s="26"/>
      <c r="B8" s="27"/>
      <c r="C8" s="5" t="s">
        <v>13</v>
      </c>
      <c r="D8" s="5" t="s">
        <v>14</v>
      </c>
      <c r="G8" s="13" t="s">
        <v>13</v>
      </c>
      <c r="H8" s="13" t="s">
        <v>14</v>
      </c>
      <c r="I8" s="14" t="s">
        <v>11</v>
      </c>
      <c r="J8" s="15" t="s">
        <v>12</v>
      </c>
    </row>
    <row r="9" spans="1:10">
      <c r="A9" s="2"/>
      <c r="B9" s="2" t="s">
        <v>2</v>
      </c>
      <c r="C9" s="3">
        <f>$B$4</f>
        <v>17000</v>
      </c>
      <c r="D9" s="3">
        <f>$B$4</f>
        <v>17000</v>
      </c>
      <c r="G9" s="16">
        <f>VLOOKUP(G4,A10:C69,3,FALSE)-$B$4-G4*$C$4</f>
        <v>429.27130317812043</v>
      </c>
      <c r="H9" s="16">
        <f>VLOOKUP(G4,A10:D69,4,FALSE)-$B$4-G4*$C$4</f>
        <v>1313.8280660343662</v>
      </c>
      <c r="I9" s="17">
        <f>H9-G9</f>
        <v>884.55676285624577</v>
      </c>
      <c r="J9" s="18">
        <f>SUM(I9/G4)</f>
        <v>14.742612714270763</v>
      </c>
    </row>
    <row r="10" spans="1:10">
      <c r="A10" s="2">
        <v>1</v>
      </c>
      <c r="B10" s="2" t="s">
        <v>5</v>
      </c>
      <c r="C10" s="3">
        <f>($B$4+A10*$C$4)*(1+$D$4)^(A10/12)</f>
        <v>17007.067152360392</v>
      </c>
      <c r="D10" s="3">
        <f t="shared" ref="D10:D20" si="0">($B$4+A10*$C$4)</f>
        <v>17000</v>
      </c>
    </row>
    <row r="11" spans="1:10">
      <c r="A11" s="2">
        <v>2</v>
      </c>
      <c r="B11" s="2" t="s">
        <v>8</v>
      </c>
      <c r="C11" s="3">
        <f t="shared" ref="C11:C21" si="1">($B$4+A11*$C$4)*(1+$D$4)^(A11/12)</f>
        <v>17014.137242640933</v>
      </c>
      <c r="D11" s="3">
        <f t="shared" si="0"/>
        <v>17000</v>
      </c>
    </row>
    <row r="12" spans="1:10">
      <c r="A12" s="2">
        <v>3</v>
      </c>
      <c r="B12" s="2" t="s">
        <v>8</v>
      </c>
      <c r="C12" s="3">
        <f t="shared" si="1"/>
        <v>17021.210272062952</v>
      </c>
      <c r="D12" s="3">
        <f t="shared" si="0"/>
        <v>17000</v>
      </c>
    </row>
    <row r="13" spans="1:10">
      <c r="A13" s="2">
        <v>4</v>
      </c>
      <c r="B13" s="2" t="s">
        <v>8</v>
      </c>
      <c r="C13" s="3">
        <f t="shared" si="1"/>
        <v>17028.286241848306</v>
      </c>
      <c r="D13" s="3">
        <f t="shared" si="0"/>
        <v>17000</v>
      </c>
    </row>
    <row r="14" spans="1:10">
      <c r="A14" s="2">
        <v>5</v>
      </c>
      <c r="B14" s="2" t="s">
        <v>8</v>
      </c>
      <c r="C14" s="3">
        <f t="shared" si="1"/>
        <v>17035.365153219336</v>
      </c>
      <c r="D14" s="3">
        <f t="shared" si="0"/>
        <v>17000</v>
      </c>
    </row>
    <row r="15" spans="1:10">
      <c r="A15" s="2">
        <v>6</v>
      </c>
      <c r="B15" s="2" t="s">
        <v>8</v>
      </c>
      <c r="C15" s="3">
        <f t="shared" si="1"/>
        <v>17042.447007398907</v>
      </c>
      <c r="D15" s="3">
        <f t="shared" si="0"/>
        <v>17000</v>
      </c>
    </row>
    <row r="16" spans="1:10">
      <c r="A16" s="2">
        <v>7</v>
      </c>
      <c r="B16" s="2" t="s">
        <v>8</v>
      </c>
      <c r="C16" s="3">
        <f t="shared" si="1"/>
        <v>17049.53180561039</v>
      </c>
      <c r="D16" s="3">
        <f t="shared" si="0"/>
        <v>17000</v>
      </c>
    </row>
    <row r="17" spans="1:4">
      <c r="A17" s="2">
        <v>8</v>
      </c>
      <c r="B17" s="2" t="s">
        <v>8</v>
      </c>
      <c r="C17" s="3">
        <f t="shared" si="1"/>
        <v>17056.619549077663</v>
      </c>
      <c r="D17" s="3">
        <f t="shared" si="0"/>
        <v>17000</v>
      </c>
    </row>
    <row r="18" spans="1:4">
      <c r="A18" s="2">
        <v>9</v>
      </c>
      <c r="B18" s="2" t="s">
        <v>8</v>
      </c>
      <c r="C18" s="3">
        <f t="shared" si="1"/>
        <v>17063.710239025109</v>
      </c>
      <c r="D18" s="3">
        <f t="shared" si="0"/>
        <v>17000</v>
      </c>
    </row>
    <row r="19" spans="1:4">
      <c r="A19" s="2">
        <v>10</v>
      </c>
      <c r="B19" s="2" t="s">
        <v>8</v>
      </c>
      <c r="C19" s="3">
        <f t="shared" si="1"/>
        <v>17070.803876677623</v>
      </c>
      <c r="D19" s="3">
        <f t="shared" si="0"/>
        <v>17000</v>
      </c>
    </row>
    <row r="20" spans="1:4">
      <c r="A20" s="2">
        <v>11</v>
      </c>
      <c r="B20" s="2" t="s">
        <v>8</v>
      </c>
      <c r="C20" s="3">
        <f t="shared" si="1"/>
        <v>17077.900463260616</v>
      </c>
      <c r="D20" s="3">
        <f t="shared" si="0"/>
        <v>17000</v>
      </c>
    </row>
    <row r="21" spans="1:4">
      <c r="A21" s="2">
        <v>12</v>
      </c>
      <c r="B21" s="2" t="s">
        <v>8</v>
      </c>
      <c r="C21" s="3">
        <f t="shared" si="1"/>
        <v>17085</v>
      </c>
      <c r="D21" s="3">
        <f>($B$4+A21*$C$4)*(1+$E$4)^(A21/12)</f>
        <v>17255</v>
      </c>
    </row>
    <row r="22" spans="1:4">
      <c r="A22" s="2">
        <v>13</v>
      </c>
      <c r="B22" s="2" t="s">
        <v>8</v>
      </c>
      <c r="C22" s="3">
        <f>($C$21+A10*$C$4)*(1+$D$4)^(A10/12)</f>
        <v>17092.102488122197</v>
      </c>
      <c r="D22" s="3">
        <f>(D21+$C$4)</f>
        <v>17255</v>
      </c>
    </row>
    <row r="23" spans="1:4">
      <c r="A23" s="2">
        <v>14</v>
      </c>
      <c r="B23" s="2" t="s">
        <v>8</v>
      </c>
      <c r="C23" s="3">
        <f t="shared" ref="C23:C33" si="2">($C$21+A11*$C$4)*(1+$D$4)^(A11/12)</f>
        <v>17099.207928854139</v>
      </c>
      <c r="D23" s="3">
        <f t="shared" ref="D23:D32" si="3">(D22+$C$4)</f>
        <v>17255</v>
      </c>
    </row>
    <row r="24" spans="1:4">
      <c r="A24" s="2">
        <v>15</v>
      </c>
      <c r="B24" s="2" t="s">
        <v>8</v>
      </c>
      <c r="C24" s="3">
        <f t="shared" si="2"/>
        <v>17106.316323423267</v>
      </c>
      <c r="D24" s="3">
        <f t="shared" si="3"/>
        <v>17255</v>
      </c>
    </row>
    <row r="25" spans="1:4">
      <c r="A25" s="2">
        <v>16</v>
      </c>
      <c r="B25" s="2" t="s">
        <v>8</v>
      </c>
      <c r="C25" s="3">
        <f t="shared" si="2"/>
        <v>17113.427673057548</v>
      </c>
      <c r="D25" s="3">
        <f t="shared" si="3"/>
        <v>17255</v>
      </c>
    </row>
    <row r="26" spans="1:4">
      <c r="A26" s="2">
        <v>17</v>
      </c>
      <c r="B26" s="2" t="s">
        <v>8</v>
      </c>
      <c r="C26" s="3">
        <f t="shared" si="2"/>
        <v>17120.541978985431</v>
      </c>
      <c r="D26" s="3">
        <f t="shared" si="3"/>
        <v>17255</v>
      </c>
    </row>
    <row r="27" spans="1:4">
      <c r="A27" s="2">
        <v>18</v>
      </c>
      <c r="B27" s="2" t="s">
        <v>8</v>
      </c>
      <c r="C27" s="3">
        <f t="shared" si="2"/>
        <v>17127.659242435904</v>
      </c>
      <c r="D27" s="3">
        <f t="shared" si="3"/>
        <v>17255</v>
      </c>
    </row>
    <row r="28" spans="1:4">
      <c r="A28" s="2">
        <v>19</v>
      </c>
      <c r="B28" s="2" t="s">
        <v>8</v>
      </c>
      <c r="C28" s="3">
        <f t="shared" si="2"/>
        <v>17134.779464638443</v>
      </c>
      <c r="D28" s="3">
        <f t="shared" si="3"/>
        <v>17255</v>
      </c>
    </row>
    <row r="29" spans="1:4">
      <c r="A29" s="2">
        <v>20</v>
      </c>
      <c r="B29" s="2" t="s">
        <v>8</v>
      </c>
      <c r="C29" s="3">
        <f t="shared" si="2"/>
        <v>17141.902646823048</v>
      </c>
      <c r="D29" s="3">
        <f t="shared" si="3"/>
        <v>17255</v>
      </c>
    </row>
    <row r="30" spans="1:4">
      <c r="A30" s="2">
        <v>21</v>
      </c>
      <c r="B30" s="2" t="s">
        <v>8</v>
      </c>
      <c r="C30" s="3">
        <f t="shared" si="2"/>
        <v>17149.028790220236</v>
      </c>
      <c r="D30" s="3">
        <f t="shared" si="3"/>
        <v>17255</v>
      </c>
    </row>
    <row r="31" spans="1:4">
      <c r="A31" s="2">
        <v>22</v>
      </c>
      <c r="B31" s="2" t="s">
        <v>8</v>
      </c>
      <c r="C31" s="3">
        <f t="shared" si="2"/>
        <v>17156.157896061013</v>
      </c>
      <c r="D31" s="3">
        <f t="shared" si="3"/>
        <v>17255</v>
      </c>
    </row>
    <row r="32" spans="1:4">
      <c r="A32" s="2">
        <v>23</v>
      </c>
      <c r="B32" s="2" t="s">
        <v>8</v>
      </c>
      <c r="C32" s="3">
        <f t="shared" si="2"/>
        <v>17163.289965576922</v>
      </c>
      <c r="D32" s="3">
        <f t="shared" si="3"/>
        <v>17255</v>
      </c>
    </row>
    <row r="33" spans="1:4">
      <c r="A33" s="2">
        <v>24</v>
      </c>
      <c r="B33" s="2" t="s">
        <v>8</v>
      </c>
      <c r="C33" s="3">
        <f t="shared" si="2"/>
        <v>17170.424999999999</v>
      </c>
      <c r="D33" s="3">
        <f>(D32+$C$4)*(1+$E$4)</f>
        <v>17513.824999999997</v>
      </c>
    </row>
    <row r="34" spans="1:4">
      <c r="A34" s="2">
        <v>25</v>
      </c>
      <c r="B34" s="2" t="s">
        <v>8</v>
      </c>
      <c r="C34" s="3">
        <f t="shared" ref="C34:C45" si="4">($C$33+A10*$C$4)*(1+$D$4)^(A10/12)</f>
        <v>17177.563000562805</v>
      </c>
      <c r="D34" s="3">
        <f>(D33+$C$4)</f>
        <v>17513.824999999997</v>
      </c>
    </row>
    <row r="35" spans="1:4">
      <c r="A35" s="2">
        <v>26</v>
      </c>
      <c r="B35" s="2" t="s">
        <v>8</v>
      </c>
      <c r="C35" s="3">
        <f t="shared" si="4"/>
        <v>17184.703968498408</v>
      </c>
      <c r="D35" s="3">
        <f t="shared" ref="D35:D44" si="5">(D34+$C$4)</f>
        <v>17513.824999999997</v>
      </c>
    </row>
    <row r="36" spans="1:4">
      <c r="A36" s="2">
        <v>27</v>
      </c>
      <c r="B36" s="2" t="s">
        <v>8</v>
      </c>
      <c r="C36" s="3">
        <f t="shared" si="4"/>
        <v>17191.847905040384</v>
      </c>
      <c r="D36" s="3">
        <f t="shared" si="5"/>
        <v>17513.824999999997</v>
      </c>
    </row>
    <row r="37" spans="1:4">
      <c r="A37" s="2">
        <v>28</v>
      </c>
      <c r="B37" s="2" t="s">
        <v>8</v>
      </c>
      <c r="C37" s="3">
        <f t="shared" si="4"/>
        <v>17198.994811422835</v>
      </c>
      <c r="D37" s="3">
        <f t="shared" si="5"/>
        <v>17513.824999999997</v>
      </c>
    </row>
    <row r="38" spans="1:4">
      <c r="A38" s="2">
        <v>29</v>
      </c>
      <c r="B38" s="2" t="s">
        <v>8</v>
      </c>
      <c r="C38" s="3">
        <f t="shared" si="4"/>
        <v>17206.144688880358</v>
      </c>
      <c r="D38" s="3">
        <f t="shared" si="5"/>
        <v>17513.824999999997</v>
      </c>
    </row>
    <row r="39" spans="1:4">
      <c r="A39" s="2">
        <v>30</v>
      </c>
      <c r="B39" s="2" t="s">
        <v>8</v>
      </c>
      <c r="C39" s="3">
        <f t="shared" si="4"/>
        <v>17213.297538648083</v>
      </c>
      <c r="D39" s="3">
        <f t="shared" si="5"/>
        <v>17513.824999999997</v>
      </c>
    </row>
    <row r="40" spans="1:4">
      <c r="A40" s="2">
        <v>31</v>
      </c>
      <c r="B40" s="2" t="s">
        <v>8</v>
      </c>
      <c r="C40" s="3">
        <f t="shared" si="4"/>
        <v>17220.453361961634</v>
      </c>
      <c r="D40" s="3">
        <f t="shared" si="5"/>
        <v>17513.824999999997</v>
      </c>
    </row>
    <row r="41" spans="1:4">
      <c r="A41" s="2">
        <v>32</v>
      </c>
      <c r="B41" s="2" t="s">
        <v>8</v>
      </c>
      <c r="C41" s="3">
        <f t="shared" si="4"/>
        <v>17227.612160057164</v>
      </c>
      <c r="D41" s="3">
        <f t="shared" si="5"/>
        <v>17513.824999999997</v>
      </c>
    </row>
    <row r="42" spans="1:4">
      <c r="A42" s="2">
        <v>33</v>
      </c>
      <c r="B42" s="2" t="s">
        <v>8</v>
      </c>
      <c r="C42" s="3">
        <f t="shared" si="4"/>
        <v>17234.773934171335</v>
      </c>
      <c r="D42" s="3">
        <f t="shared" si="5"/>
        <v>17513.824999999997</v>
      </c>
    </row>
    <row r="43" spans="1:4">
      <c r="A43" s="2">
        <v>34</v>
      </c>
      <c r="B43" s="2" t="s">
        <v>8</v>
      </c>
      <c r="C43" s="3">
        <f t="shared" si="4"/>
        <v>17241.938685541318</v>
      </c>
      <c r="D43" s="3">
        <f t="shared" si="5"/>
        <v>17513.824999999997</v>
      </c>
    </row>
    <row r="44" spans="1:4">
      <c r="A44" s="2">
        <v>35</v>
      </c>
      <c r="B44" s="2" t="s">
        <v>8</v>
      </c>
      <c r="C44" s="3">
        <f t="shared" si="4"/>
        <v>17249.106415404804</v>
      </c>
      <c r="D44" s="3">
        <f t="shared" si="5"/>
        <v>17513.824999999997</v>
      </c>
    </row>
    <row r="45" spans="1:4">
      <c r="A45" s="2">
        <v>36</v>
      </c>
      <c r="B45" s="2" t="s">
        <v>8</v>
      </c>
      <c r="C45" s="3">
        <f t="shared" si="4"/>
        <v>17256.277124999997</v>
      </c>
      <c r="D45" s="3">
        <f>(D44+$C$4)*(1+$E$4)</f>
        <v>17776.532374999995</v>
      </c>
    </row>
    <row r="46" spans="1:4">
      <c r="A46" s="2">
        <v>37</v>
      </c>
      <c r="B46" s="2" t="s">
        <v>8</v>
      </c>
      <c r="C46" s="3">
        <f t="shared" ref="C46:C57" si="6">($C$45+A10*$C$4)*(1+$D$4)^(A10/12)</f>
        <v>17263.450815565619</v>
      </c>
      <c r="D46" s="3">
        <f>(D45+$C$4)</f>
        <v>17776.532374999995</v>
      </c>
    </row>
    <row r="47" spans="1:4">
      <c r="A47" s="2">
        <v>38</v>
      </c>
      <c r="B47" s="2" t="s">
        <v>8</v>
      </c>
      <c r="C47" s="3">
        <f t="shared" si="6"/>
        <v>17270.627488340899</v>
      </c>
      <c r="D47" s="3">
        <f t="shared" ref="D47:D56" si="7">(D46+$C$4)</f>
        <v>17776.532374999995</v>
      </c>
    </row>
    <row r="48" spans="1:4">
      <c r="A48" s="2">
        <v>39</v>
      </c>
      <c r="B48" s="2" t="s">
        <v>8</v>
      </c>
      <c r="C48" s="3">
        <f t="shared" si="6"/>
        <v>17277.807144565584</v>
      </c>
      <c r="D48" s="3">
        <f t="shared" si="7"/>
        <v>17776.532374999995</v>
      </c>
    </row>
    <row r="49" spans="1:6">
      <c r="A49" s="2">
        <v>40</v>
      </c>
      <c r="B49" s="2" t="s">
        <v>8</v>
      </c>
      <c r="C49" s="3">
        <f t="shared" si="6"/>
        <v>17284.989785479946</v>
      </c>
      <c r="D49" s="3">
        <f t="shared" si="7"/>
        <v>17776.532374999995</v>
      </c>
    </row>
    <row r="50" spans="1:6">
      <c r="A50" s="2">
        <v>41</v>
      </c>
      <c r="B50" s="2" t="s">
        <v>8</v>
      </c>
      <c r="C50" s="3">
        <f t="shared" si="6"/>
        <v>17292.175412324759</v>
      </c>
      <c r="D50" s="3">
        <f t="shared" si="7"/>
        <v>17776.532374999995</v>
      </c>
    </row>
    <row r="51" spans="1:6">
      <c r="A51" s="2">
        <v>42</v>
      </c>
      <c r="B51" s="2" t="s">
        <v>8</v>
      </c>
      <c r="C51" s="3">
        <f t="shared" si="6"/>
        <v>17299.364026341318</v>
      </c>
      <c r="D51" s="3">
        <f t="shared" si="7"/>
        <v>17776.532374999995</v>
      </c>
    </row>
    <row r="52" spans="1:6">
      <c r="A52" s="2">
        <v>43</v>
      </c>
      <c r="B52" s="2" t="s">
        <v>8</v>
      </c>
      <c r="C52" s="3">
        <f t="shared" si="6"/>
        <v>17306.555628771439</v>
      </c>
      <c r="D52" s="3">
        <f t="shared" si="7"/>
        <v>17776.532374999995</v>
      </c>
    </row>
    <row r="53" spans="1:6">
      <c r="A53" s="2">
        <v>44</v>
      </c>
      <c r="B53" s="2" t="s">
        <v>8</v>
      </c>
      <c r="C53" s="3">
        <f t="shared" si="6"/>
        <v>17313.750220857448</v>
      </c>
      <c r="D53" s="3">
        <f t="shared" si="7"/>
        <v>17776.532374999995</v>
      </c>
    </row>
    <row r="54" spans="1:6">
      <c r="A54" s="2">
        <v>45</v>
      </c>
      <c r="B54" s="2" t="s">
        <v>8</v>
      </c>
      <c r="C54" s="3">
        <f t="shared" si="6"/>
        <v>17320.947803842188</v>
      </c>
      <c r="D54" s="3">
        <f t="shared" si="7"/>
        <v>17776.532374999995</v>
      </c>
    </row>
    <row r="55" spans="1:6">
      <c r="A55" s="2">
        <v>46</v>
      </c>
      <c r="B55" s="2" t="s">
        <v>8</v>
      </c>
      <c r="C55" s="3">
        <f t="shared" si="6"/>
        <v>17328.148378969021</v>
      </c>
      <c r="D55" s="3">
        <f t="shared" si="7"/>
        <v>17776.532374999995</v>
      </c>
    </row>
    <row r="56" spans="1:6">
      <c r="A56" s="2">
        <v>47</v>
      </c>
      <c r="B56" s="2" t="s">
        <v>8</v>
      </c>
      <c r="C56" s="3">
        <f t="shared" si="6"/>
        <v>17335.351947481828</v>
      </c>
      <c r="D56" s="3">
        <f t="shared" si="7"/>
        <v>17776.532374999995</v>
      </c>
    </row>
    <row r="57" spans="1:6">
      <c r="A57" s="2">
        <v>48</v>
      </c>
      <c r="B57" s="2" t="s">
        <v>8</v>
      </c>
      <c r="C57" s="3">
        <f t="shared" si="6"/>
        <v>17342.558510624996</v>
      </c>
      <c r="D57" s="3">
        <f>(D56+$C$4)*(1+$E$4)</f>
        <v>18043.180360624992</v>
      </c>
    </row>
    <row r="58" spans="1:6">
      <c r="A58" s="2">
        <v>49</v>
      </c>
      <c r="B58" s="2" t="s">
        <v>8</v>
      </c>
      <c r="C58" s="3">
        <f t="shared" ref="C58:C69" si="8">($C$57+A10*$C$4)*(1+$D$4)^(A10/12)</f>
        <v>17349.768069643444</v>
      </c>
      <c r="D58" s="3">
        <f>(D57+$C$4)</f>
        <v>18043.180360624992</v>
      </c>
    </row>
    <row r="59" spans="1:6">
      <c r="A59" s="2">
        <v>50</v>
      </c>
      <c r="B59" s="2" t="s">
        <v>8</v>
      </c>
      <c r="C59" s="3">
        <f t="shared" si="8"/>
        <v>17356.980625782602</v>
      </c>
      <c r="D59" s="3">
        <f t="shared" ref="D59:D68" si="9">(D58+$C$4)</f>
        <v>18043.180360624992</v>
      </c>
    </row>
    <row r="60" spans="1:6">
      <c r="A60" s="2">
        <v>51</v>
      </c>
      <c r="B60" s="2" t="s">
        <v>8</v>
      </c>
      <c r="C60" s="3">
        <f t="shared" si="8"/>
        <v>17364.196180288411</v>
      </c>
      <c r="D60" s="3">
        <f t="shared" si="9"/>
        <v>18043.180360624992</v>
      </c>
    </row>
    <row r="61" spans="1:6">
      <c r="A61" s="2">
        <v>52</v>
      </c>
      <c r="B61" s="2" t="s">
        <v>8</v>
      </c>
      <c r="C61" s="3">
        <f t="shared" si="8"/>
        <v>17371.414734407346</v>
      </c>
      <c r="D61" s="3">
        <f t="shared" si="9"/>
        <v>18043.180360624992</v>
      </c>
    </row>
    <row r="62" spans="1:6">
      <c r="A62" s="2">
        <v>53</v>
      </c>
      <c r="B62" s="2" t="s">
        <v>8</v>
      </c>
      <c r="C62" s="3">
        <f t="shared" si="8"/>
        <v>17378.636289386381</v>
      </c>
      <c r="D62" s="3">
        <f t="shared" si="9"/>
        <v>18043.180360624992</v>
      </c>
    </row>
    <row r="63" spans="1:6">
      <c r="A63" s="2">
        <v>54</v>
      </c>
      <c r="B63" s="2" t="s">
        <v>8</v>
      </c>
      <c r="C63" s="3">
        <f t="shared" si="8"/>
        <v>17385.860846473024</v>
      </c>
      <c r="D63" s="3">
        <f t="shared" si="9"/>
        <v>18043.180360624992</v>
      </c>
    </row>
    <row r="64" spans="1:6">
      <c r="A64" s="2">
        <v>55</v>
      </c>
      <c r="B64" s="2" t="s">
        <v>8</v>
      </c>
      <c r="C64" s="3">
        <f t="shared" si="8"/>
        <v>17393.088406915296</v>
      </c>
      <c r="D64" s="3">
        <f t="shared" si="9"/>
        <v>18043.180360624992</v>
      </c>
      <c r="F64" s="1"/>
    </row>
    <row r="65" spans="1:4">
      <c r="A65" s="2">
        <v>56</v>
      </c>
      <c r="B65" s="2" t="s">
        <v>8</v>
      </c>
      <c r="C65" s="3">
        <f t="shared" si="8"/>
        <v>17400.318971961733</v>
      </c>
      <c r="D65" s="3">
        <f t="shared" si="9"/>
        <v>18043.180360624992</v>
      </c>
    </row>
    <row r="66" spans="1:4">
      <c r="A66" s="2">
        <v>57</v>
      </c>
      <c r="B66" s="2" t="s">
        <v>8</v>
      </c>
      <c r="C66" s="3">
        <f t="shared" si="8"/>
        <v>17407.552542861398</v>
      </c>
      <c r="D66" s="3">
        <f t="shared" si="9"/>
        <v>18043.180360624992</v>
      </c>
    </row>
    <row r="67" spans="1:4">
      <c r="A67" s="2">
        <v>58</v>
      </c>
      <c r="B67" s="2" t="s">
        <v>8</v>
      </c>
      <c r="C67" s="3">
        <f t="shared" si="8"/>
        <v>17414.789120863865</v>
      </c>
      <c r="D67" s="3">
        <f t="shared" si="9"/>
        <v>18043.180360624992</v>
      </c>
    </row>
    <row r="68" spans="1:4">
      <c r="A68" s="2">
        <v>59</v>
      </c>
      <c r="B68" s="2" t="s">
        <v>8</v>
      </c>
      <c r="C68" s="3">
        <f t="shared" si="8"/>
        <v>17422.028707219233</v>
      </c>
      <c r="D68" s="3">
        <f t="shared" si="9"/>
        <v>18043.180360624992</v>
      </c>
    </row>
    <row r="69" spans="1:4">
      <c r="A69" s="2">
        <v>60</v>
      </c>
      <c r="B69" s="2" t="s">
        <v>8</v>
      </c>
      <c r="C69" s="3">
        <f t="shared" si="8"/>
        <v>17429.27130317812</v>
      </c>
      <c r="D69" s="3">
        <f>(D68+$C$4)*(1+$E$4)</f>
        <v>18313.828066034366</v>
      </c>
    </row>
  </sheetData>
  <mergeCells count="5">
    <mergeCell ref="D2:E2"/>
    <mergeCell ref="B2:C2"/>
    <mergeCell ref="C6:D6"/>
    <mergeCell ref="A6:B8"/>
    <mergeCell ref="G7:H7"/>
  </mergeCells>
  <dataValidations count="1">
    <dataValidation type="list" allowBlank="1" showInputMessage="1" showErrorMessage="1" sqref="G4">
      <formula1>$A$10:$A$69</formula1>
    </dataValidation>
  </dataValidations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69"/>
  <sheetViews>
    <sheetView workbookViewId="0">
      <selection activeCell="G5" sqref="G5"/>
    </sheetView>
  </sheetViews>
  <sheetFormatPr baseColWidth="10" defaultRowHeight="15"/>
  <cols>
    <col min="1" max="1" width="3" bestFit="1" customWidth="1"/>
    <col min="2" max="2" width="11.5703125" bestFit="1" customWidth="1"/>
    <col min="3" max="3" width="27.140625" bestFit="1" customWidth="1"/>
    <col min="4" max="4" width="23.85546875" bestFit="1" customWidth="1"/>
    <col min="5" max="5" width="21.7109375" customWidth="1"/>
    <col min="7" max="7" width="22" customWidth="1"/>
    <col min="8" max="8" width="19" customWidth="1"/>
    <col min="9" max="9" width="13.7109375" customWidth="1"/>
    <col min="10" max="10" width="19.85546875" customWidth="1"/>
  </cols>
  <sheetData>
    <row r="2" spans="1:10" ht="30">
      <c r="B2" s="20"/>
      <c r="C2" s="21"/>
      <c r="D2" s="19" t="s">
        <v>1</v>
      </c>
      <c r="E2" s="19"/>
      <c r="G2" s="7" t="s">
        <v>9</v>
      </c>
    </row>
    <row r="3" spans="1:10">
      <c r="B3" s="6" t="s">
        <v>0</v>
      </c>
      <c r="C3" s="6" t="s">
        <v>7</v>
      </c>
      <c r="D3" s="6" t="s">
        <v>13</v>
      </c>
      <c r="E3" s="6" t="s">
        <v>14</v>
      </c>
      <c r="G3" s="8" t="s">
        <v>10</v>
      </c>
    </row>
    <row r="4" spans="1:10">
      <c r="B4" s="9">
        <v>100000</v>
      </c>
      <c r="C4" s="9">
        <v>0</v>
      </c>
      <c r="D4" s="10">
        <v>5.0000000000000001E-3</v>
      </c>
      <c r="E4" s="10">
        <v>1.4999999999999999E-2</v>
      </c>
      <c r="F4" s="11"/>
      <c r="G4" s="12">
        <v>12</v>
      </c>
    </row>
    <row r="6" spans="1:10">
      <c r="A6" s="22"/>
      <c r="B6" s="23"/>
      <c r="C6" s="19" t="s">
        <v>3</v>
      </c>
      <c r="D6" s="19"/>
    </row>
    <row r="7" spans="1:10">
      <c r="A7" s="24"/>
      <c r="B7" s="25"/>
      <c r="C7" s="6" t="s">
        <v>4</v>
      </c>
      <c r="D7" s="6" t="s">
        <v>6</v>
      </c>
      <c r="G7" s="20" t="s">
        <v>15</v>
      </c>
      <c r="H7" s="21"/>
      <c r="I7" s="4"/>
    </row>
    <row r="8" spans="1:10">
      <c r="A8" s="26"/>
      <c r="B8" s="27"/>
      <c r="C8" s="6" t="s">
        <v>13</v>
      </c>
      <c r="D8" s="6" t="s">
        <v>14</v>
      </c>
      <c r="G8" s="13" t="s">
        <v>13</v>
      </c>
      <c r="H8" s="13" t="s">
        <v>14</v>
      </c>
      <c r="I8" s="14" t="s">
        <v>11</v>
      </c>
      <c r="J8" s="15" t="s">
        <v>12</v>
      </c>
    </row>
    <row r="9" spans="1:10">
      <c r="A9" s="2"/>
      <c r="B9" s="2" t="s">
        <v>2</v>
      </c>
      <c r="C9" s="3">
        <f>$B$4</f>
        <v>100000</v>
      </c>
      <c r="D9" s="3">
        <f>$B$4</f>
        <v>100000</v>
      </c>
      <c r="G9" s="16">
        <f>VLOOKUP(G4,A10:C69,3,FALSE)-$B$4-G4*$C$4</f>
        <v>499.99999999998545</v>
      </c>
      <c r="H9" s="16">
        <f>VLOOKUP(G4,A10:D69,4,FALSE)-$B$4-G4*$C$4</f>
        <v>1499.9999999999854</v>
      </c>
      <c r="I9" s="17">
        <f>H9-G9</f>
        <v>1000</v>
      </c>
      <c r="J9" s="18">
        <f>SUM(I9/G4)</f>
        <v>83.333333333333329</v>
      </c>
    </row>
    <row r="10" spans="1:10">
      <c r="A10" s="2">
        <v>1</v>
      </c>
      <c r="B10" s="2" t="s">
        <v>5</v>
      </c>
      <c r="C10" s="3">
        <f>($B$4+A10*$C$4)*(1+$D$4)^(A10/12)</f>
        <v>100041.57148447291</v>
      </c>
      <c r="D10" s="3">
        <f t="shared" ref="D10:D20" si="0">($B$4+A10*$C$4)</f>
        <v>100000</v>
      </c>
    </row>
    <row r="11" spans="1:10">
      <c r="A11" s="2">
        <v>2</v>
      </c>
      <c r="B11" s="2" t="s">
        <v>8</v>
      </c>
      <c r="C11" s="3">
        <f t="shared" ref="C11:C21" si="1">($B$4+A11*$C$4)*(1+$D$4)^(A11/12)</f>
        <v>100083.16025082902</v>
      </c>
      <c r="D11" s="3">
        <f t="shared" si="0"/>
        <v>100000</v>
      </c>
    </row>
    <row r="12" spans="1:10">
      <c r="A12" s="2">
        <v>3</v>
      </c>
      <c r="B12" s="2" t="s">
        <v>8</v>
      </c>
      <c r="C12" s="3">
        <f t="shared" si="1"/>
        <v>100124.76630625267</v>
      </c>
      <c r="D12" s="3">
        <f t="shared" si="0"/>
        <v>100000</v>
      </c>
    </row>
    <row r="13" spans="1:10">
      <c r="A13" s="2">
        <v>4</v>
      </c>
      <c r="B13" s="2" t="s">
        <v>8</v>
      </c>
      <c r="C13" s="3">
        <f t="shared" si="1"/>
        <v>100166.38965793121</v>
      </c>
      <c r="D13" s="3">
        <f t="shared" si="0"/>
        <v>100000</v>
      </c>
    </row>
    <row r="14" spans="1:10">
      <c r="A14" s="2">
        <v>5</v>
      </c>
      <c r="B14" s="2" t="s">
        <v>8</v>
      </c>
      <c r="C14" s="3">
        <f t="shared" si="1"/>
        <v>100208.03031305491</v>
      </c>
      <c r="D14" s="3">
        <f t="shared" si="0"/>
        <v>100000</v>
      </c>
    </row>
    <row r="15" spans="1:10">
      <c r="A15" s="2">
        <v>6</v>
      </c>
      <c r="B15" s="2" t="s">
        <v>8</v>
      </c>
      <c r="C15" s="3">
        <f t="shared" si="1"/>
        <v>100249.68827881711</v>
      </c>
      <c r="D15" s="3">
        <f t="shared" si="0"/>
        <v>100000</v>
      </c>
    </row>
    <row r="16" spans="1:10">
      <c r="A16" s="2">
        <v>7</v>
      </c>
      <c r="B16" s="2" t="s">
        <v>8</v>
      </c>
      <c r="C16" s="3">
        <f t="shared" si="1"/>
        <v>100291.36356241406</v>
      </c>
      <c r="D16" s="3">
        <f t="shared" si="0"/>
        <v>100000</v>
      </c>
    </row>
    <row r="17" spans="1:4">
      <c r="A17" s="2">
        <v>8</v>
      </c>
      <c r="B17" s="2" t="s">
        <v>8</v>
      </c>
      <c r="C17" s="3">
        <f t="shared" si="1"/>
        <v>100333.05617104507</v>
      </c>
      <c r="D17" s="3">
        <f t="shared" si="0"/>
        <v>100000</v>
      </c>
    </row>
    <row r="18" spans="1:4">
      <c r="A18" s="2">
        <v>9</v>
      </c>
      <c r="B18" s="2" t="s">
        <v>8</v>
      </c>
      <c r="C18" s="3">
        <f t="shared" si="1"/>
        <v>100374.76611191241</v>
      </c>
      <c r="D18" s="3">
        <f t="shared" si="0"/>
        <v>100000</v>
      </c>
    </row>
    <row r="19" spans="1:4">
      <c r="A19" s="2">
        <v>10</v>
      </c>
      <c r="B19" s="2" t="s">
        <v>8</v>
      </c>
      <c r="C19" s="3">
        <f t="shared" si="1"/>
        <v>100416.49339222132</v>
      </c>
      <c r="D19" s="3">
        <f t="shared" si="0"/>
        <v>100000</v>
      </c>
    </row>
    <row r="20" spans="1:4">
      <c r="A20" s="2">
        <v>11</v>
      </c>
      <c r="B20" s="2" t="s">
        <v>8</v>
      </c>
      <c r="C20" s="3">
        <f t="shared" si="1"/>
        <v>100458.23801918011</v>
      </c>
      <c r="D20" s="3">
        <f t="shared" si="0"/>
        <v>100000</v>
      </c>
    </row>
    <row r="21" spans="1:4">
      <c r="A21" s="2">
        <v>12</v>
      </c>
      <c r="B21" s="2" t="s">
        <v>8</v>
      </c>
      <c r="C21" s="3">
        <f t="shared" si="1"/>
        <v>100499.99999999999</v>
      </c>
      <c r="D21" s="3">
        <f>($B$4+A21*$C$4)*(1+$E$4)^(A21/12)</f>
        <v>101499.99999999999</v>
      </c>
    </row>
    <row r="22" spans="1:4">
      <c r="A22" s="2">
        <v>13</v>
      </c>
      <c r="B22" s="2" t="s">
        <v>8</v>
      </c>
      <c r="C22" s="3">
        <f>($C$21+A10*$C$4)*(1+$D$4)^(A10/12)</f>
        <v>100541.77934189525</v>
      </c>
      <c r="D22" s="3">
        <f>(D21+$C$4)</f>
        <v>101499.99999999999</v>
      </c>
    </row>
    <row r="23" spans="1:4">
      <c r="A23" s="2">
        <v>14</v>
      </c>
      <c r="B23" s="2" t="s">
        <v>8</v>
      </c>
      <c r="C23" s="3">
        <f t="shared" ref="C23:C33" si="2">($C$21+A11*$C$4)*(1+$D$4)^(A11/12)</f>
        <v>100583.57605208315</v>
      </c>
      <c r="D23" s="3">
        <f t="shared" ref="D23:D32" si="3">(D22+$C$4)</f>
        <v>101499.99999999999</v>
      </c>
    </row>
    <row r="24" spans="1:4">
      <c r="A24" s="2">
        <v>15</v>
      </c>
      <c r="B24" s="2" t="s">
        <v>8</v>
      </c>
      <c r="C24" s="3">
        <f t="shared" si="2"/>
        <v>100625.39013778392</v>
      </c>
      <c r="D24" s="3">
        <f t="shared" si="3"/>
        <v>101499.99999999999</v>
      </c>
    </row>
    <row r="25" spans="1:4">
      <c r="A25" s="2">
        <v>16</v>
      </c>
      <c r="B25" s="2" t="s">
        <v>8</v>
      </c>
      <c r="C25" s="3">
        <f t="shared" si="2"/>
        <v>100667.22160622085</v>
      </c>
      <c r="D25" s="3">
        <f t="shared" si="3"/>
        <v>101499.99999999999</v>
      </c>
    </row>
    <row r="26" spans="1:4">
      <c r="A26" s="2">
        <v>17</v>
      </c>
      <c r="B26" s="2" t="s">
        <v>8</v>
      </c>
      <c r="C26" s="3">
        <f t="shared" si="2"/>
        <v>100709.07046462018</v>
      </c>
      <c r="D26" s="3">
        <f t="shared" si="3"/>
        <v>101499.99999999999</v>
      </c>
    </row>
    <row r="27" spans="1:4">
      <c r="A27" s="2">
        <v>18</v>
      </c>
      <c r="B27" s="2" t="s">
        <v>8</v>
      </c>
      <c r="C27" s="3">
        <f t="shared" si="2"/>
        <v>100750.93672021118</v>
      </c>
      <c r="D27" s="3">
        <f t="shared" si="3"/>
        <v>101499.99999999999</v>
      </c>
    </row>
    <row r="28" spans="1:4">
      <c r="A28" s="2">
        <v>19</v>
      </c>
      <c r="B28" s="2" t="s">
        <v>8</v>
      </c>
      <c r="C28" s="3">
        <f t="shared" si="2"/>
        <v>100792.82038022611</v>
      </c>
      <c r="D28" s="3">
        <f t="shared" si="3"/>
        <v>101499.99999999999</v>
      </c>
    </row>
    <row r="29" spans="1:4">
      <c r="A29" s="2">
        <v>20</v>
      </c>
      <c r="B29" s="2" t="s">
        <v>8</v>
      </c>
      <c r="C29" s="3">
        <f t="shared" si="2"/>
        <v>100834.72145190027</v>
      </c>
      <c r="D29" s="3">
        <f t="shared" si="3"/>
        <v>101499.99999999999</v>
      </c>
    </row>
    <row r="30" spans="1:4">
      <c r="A30" s="2">
        <v>21</v>
      </c>
      <c r="B30" s="2" t="s">
        <v>8</v>
      </c>
      <c r="C30" s="3">
        <f t="shared" si="2"/>
        <v>100876.63994247196</v>
      </c>
      <c r="D30" s="3">
        <f t="shared" si="3"/>
        <v>101499.99999999999</v>
      </c>
    </row>
    <row r="31" spans="1:4">
      <c r="A31" s="2">
        <v>22</v>
      </c>
      <c r="B31" s="2" t="s">
        <v>8</v>
      </c>
      <c r="C31" s="3">
        <f t="shared" si="2"/>
        <v>100918.57585918241</v>
      </c>
      <c r="D31" s="3">
        <f t="shared" si="3"/>
        <v>101499.99999999999</v>
      </c>
    </row>
    <row r="32" spans="1:4">
      <c r="A32" s="2">
        <v>23</v>
      </c>
      <c r="B32" s="2" t="s">
        <v>8</v>
      </c>
      <c r="C32" s="3">
        <f t="shared" si="2"/>
        <v>100960.52920927599</v>
      </c>
      <c r="D32" s="3">
        <f t="shared" si="3"/>
        <v>101499.99999999999</v>
      </c>
    </row>
    <row r="33" spans="1:4">
      <c r="A33" s="2">
        <v>24</v>
      </c>
      <c r="B33" s="2" t="s">
        <v>8</v>
      </c>
      <c r="C33" s="3">
        <f t="shared" si="2"/>
        <v>101002.49999999997</v>
      </c>
      <c r="D33" s="3">
        <f>(D32+$C$4)*(1+$E$4)</f>
        <v>103022.49999999997</v>
      </c>
    </row>
    <row r="34" spans="1:4">
      <c r="A34" s="2">
        <v>25</v>
      </c>
      <c r="B34" s="2" t="s">
        <v>8</v>
      </c>
      <c r="C34" s="3">
        <f t="shared" ref="C34:C45" si="4">($C$33+A10*$C$4)*(1+$D$4)^(A10/12)</f>
        <v>101044.48823860471</v>
      </c>
      <c r="D34" s="3">
        <f>(D33+$C$4)</f>
        <v>103022.49999999997</v>
      </c>
    </row>
    <row r="35" spans="1:4">
      <c r="A35" s="2">
        <v>26</v>
      </c>
      <c r="B35" s="2" t="s">
        <v>8</v>
      </c>
      <c r="C35" s="3">
        <f t="shared" si="4"/>
        <v>101086.49393234355</v>
      </c>
      <c r="D35" s="3">
        <f t="shared" ref="D35:D44" si="5">(D34+$C$4)</f>
        <v>103022.49999999997</v>
      </c>
    </row>
    <row r="36" spans="1:4">
      <c r="A36" s="2">
        <v>27</v>
      </c>
      <c r="B36" s="2" t="s">
        <v>8</v>
      </c>
      <c r="C36" s="3">
        <f t="shared" si="4"/>
        <v>101128.51708847281</v>
      </c>
      <c r="D36" s="3">
        <f t="shared" si="5"/>
        <v>103022.49999999997</v>
      </c>
    </row>
    <row r="37" spans="1:4">
      <c r="A37" s="2">
        <v>28</v>
      </c>
      <c r="B37" s="2" t="s">
        <v>8</v>
      </c>
      <c r="C37" s="3">
        <f t="shared" si="4"/>
        <v>101170.55771425195</v>
      </c>
      <c r="D37" s="3">
        <f t="shared" si="5"/>
        <v>103022.49999999997</v>
      </c>
    </row>
    <row r="38" spans="1:4">
      <c r="A38" s="2">
        <v>29</v>
      </c>
      <c r="B38" s="2" t="s">
        <v>8</v>
      </c>
      <c r="C38" s="3">
        <f t="shared" si="4"/>
        <v>101212.61581694326</v>
      </c>
      <c r="D38" s="3">
        <f t="shared" si="5"/>
        <v>103022.49999999997</v>
      </c>
    </row>
    <row r="39" spans="1:4">
      <c r="A39" s="2">
        <v>30</v>
      </c>
      <c r="B39" s="2" t="s">
        <v>8</v>
      </c>
      <c r="C39" s="3">
        <f t="shared" si="4"/>
        <v>101254.69140381222</v>
      </c>
      <c r="D39" s="3">
        <f t="shared" si="5"/>
        <v>103022.49999999997</v>
      </c>
    </row>
    <row r="40" spans="1:4">
      <c r="A40" s="2">
        <v>31</v>
      </c>
      <c r="B40" s="2" t="s">
        <v>8</v>
      </c>
      <c r="C40" s="3">
        <f t="shared" si="4"/>
        <v>101296.78448212723</v>
      </c>
      <c r="D40" s="3">
        <f t="shared" si="5"/>
        <v>103022.49999999997</v>
      </c>
    </row>
    <row r="41" spans="1:4">
      <c r="A41" s="2">
        <v>32</v>
      </c>
      <c r="B41" s="2" t="s">
        <v>8</v>
      </c>
      <c r="C41" s="3">
        <f t="shared" si="4"/>
        <v>101338.89505915977</v>
      </c>
      <c r="D41" s="3">
        <f t="shared" si="5"/>
        <v>103022.49999999997</v>
      </c>
    </row>
    <row r="42" spans="1:4">
      <c r="A42" s="2">
        <v>33</v>
      </c>
      <c r="B42" s="2" t="s">
        <v>8</v>
      </c>
      <c r="C42" s="3">
        <f t="shared" si="4"/>
        <v>101381.02314218431</v>
      </c>
      <c r="D42" s="3">
        <f t="shared" si="5"/>
        <v>103022.49999999997</v>
      </c>
    </row>
    <row r="43" spans="1:4">
      <c r="A43" s="2">
        <v>34</v>
      </c>
      <c r="B43" s="2" t="s">
        <v>8</v>
      </c>
      <c r="C43" s="3">
        <f t="shared" si="4"/>
        <v>101423.1687384783</v>
      </c>
      <c r="D43" s="3">
        <f t="shared" si="5"/>
        <v>103022.49999999997</v>
      </c>
    </row>
    <row r="44" spans="1:4">
      <c r="A44" s="2">
        <v>35</v>
      </c>
      <c r="B44" s="2" t="s">
        <v>8</v>
      </c>
      <c r="C44" s="3">
        <f t="shared" si="4"/>
        <v>101465.33185532235</v>
      </c>
      <c r="D44" s="3">
        <f t="shared" si="5"/>
        <v>103022.49999999997</v>
      </c>
    </row>
    <row r="45" spans="1:4">
      <c r="A45" s="2">
        <v>36</v>
      </c>
      <c r="B45" s="2" t="s">
        <v>8</v>
      </c>
      <c r="C45" s="3">
        <f t="shared" si="4"/>
        <v>101507.51249999995</v>
      </c>
      <c r="D45" s="3">
        <f>(D44+$C$4)*(1+$E$4)</f>
        <v>104567.83749999997</v>
      </c>
    </row>
    <row r="46" spans="1:4">
      <c r="A46" s="2">
        <v>37</v>
      </c>
      <c r="B46" s="2" t="s">
        <v>8</v>
      </c>
      <c r="C46" s="3">
        <f t="shared" ref="C46:C57" si="6">($C$45+A10*$C$4)*(1+$D$4)^(A10/12)</f>
        <v>101549.71067979772</v>
      </c>
      <c r="D46" s="3">
        <f>(D45+$C$4)</f>
        <v>104567.83749999997</v>
      </c>
    </row>
    <row r="47" spans="1:4">
      <c r="A47" s="2">
        <v>38</v>
      </c>
      <c r="B47" s="2" t="s">
        <v>8</v>
      </c>
      <c r="C47" s="3">
        <f t="shared" si="6"/>
        <v>101591.92640200525</v>
      </c>
      <c r="D47" s="3">
        <f t="shared" ref="D47:D56" si="7">(D46+$C$4)</f>
        <v>104567.83749999997</v>
      </c>
    </row>
    <row r="48" spans="1:4">
      <c r="A48" s="2">
        <v>39</v>
      </c>
      <c r="B48" s="2" t="s">
        <v>8</v>
      </c>
      <c r="C48" s="3">
        <f t="shared" si="6"/>
        <v>101634.15967391517</v>
      </c>
      <c r="D48" s="3">
        <f t="shared" si="7"/>
        <v>104567.83749999997</v>
      </c>
    </row>
    <row r="49" spans="1:6">
      <c r="A49" s="2">
        <v>40</v>
      </c>
      <c r="B49" s="2" t="s">
        <v>8</v>
      </c>
      <c r="C49" s="3">
        <f t="shared" si="6"/>
        <v>101676.41050282319</v>
      </c>
      <c r="D49" s="3">
        <f t="shared" si="7"/>
        <v>104567.83749999997</v>
      </c>
    </row>
    <row r="50" spans="1:6">
      <c r="A50" s="2">
        <v>41</v>
      </c>
      <c r="B50" s="2" t="s">
        <v>8</v>
      </c>
      <c r="C50" s="3">
        <f t="shared" si="6"/>
        <v>101718.67889602797</v>
      </c>
      <c r="D50" s="3">
        <f t="shared" si="7"/>
        <v>104567.83749999997</v>
      </c>
    </row>
    <row r="51" spans="1:6">
      <c r="A51" s="2">
        <v>42</v>
      </c>
      <c r="B51" s="2" t="s">
        <v>8</v>
      </c>
      <c r="C51" s="3">
        <f t="shared" si="6"/>
        <v>101760.96486083126</v>
      </c>
      <c r="D51" s="3">
        <f t="shared" si="7"/>
        <v>104567.83749999997</v>
      </c>
    </row>
    <row r="52" spans="1:6">
      <c r="A52" s="2">
        <v>43</v>
      </c>
      <c r="B52" s="2" t="s">
        <v>8</v>
      </c>
      <c r="C52" s="3">
        <f t="shared" si="6"/>
        <v>101803.26840453786</v>
      </c>
      <c r="D52" s="3">
        <f t="shared" si="7"/>
        <v>104567.83749999997</v>
      </c>
    </row>
    <row r="53" spans="1:6">
      <c r="A53" s="2">
        <v>44</v>
      </c>
      <c r="B53" s="2" t="s">
        <v>8</v>
      </c>
      <c r="C53" s="3">
        <f t="shared" si="6"/>
        <v>101845.58953445555</v>
      </c>
      <c r="D53" s="3">
        <f t="shared" si="7"/>
        <v>104567.83749999997</v>
      </c>
    </row>
    <row r="54" spans="1:6">
      <c r="A54" s="2">
        <v>45</v>
      </c>
      <c r="B54" s="2" t="s">
        <v>8</v>
      </c>
      <c r="C54" s="3">
        <f t="shared" si="6"/>
        <v>101887.9282578952</v>
      </c>
      <c r="D54" s="3">
        <f t="shared" si="7"/>
        <v>104567.83749999997</v>
      </c>
    </row>
    <row r="55" spans="1:6">
      <c r="A55" s="2">
        <v>46</v>
      </c>
      <c r="B55" s="2" t="s">
        <v>8</v>
      </c>
      <c r="C55" s="3">
        <f t="shared" si="6"/>
        <v>101930.28458217069</v>
      </c>
      <c r="D55" s="3">
        <f t="shared" si="7"/>
        <v>104567.83749999997</v>
      </c>
    </row>
    <row r="56" spans="1:6">
      <c r="A56" s="2">
        <v>47</v>
      </c>
      <c r="B56" s="2" t="s">
        <v>8</v>
      </c>
      <c r="C56" s="3">
        <f t="shared" si="6"/>
        <v>101972.65851459895</v>
      </c>
      <c r="D56" s="3">
        <f t="shared" si="7"/>
        <v>104567.83749999997</v>
      </c>
    </row>
    <row r="57" spans="1:6">
      <c r="A57" s="2">
        <v>48</v>
      </c>
      <c r="B57" s="2" t="s">
        <v>8</v>
      </c>
      <c r="C57" s="3">
        <f t="shared" si="6"/>
        <v>102015.05006249994</v>
      </c>
      <c r="D57" s="3">
        <f>(D56+$C$4)*(1+$E$4)</f>
        <v>106136.35506249995</v>
      </c>
    </row>
    <row r="58" spans="1:6">
      <c r="A58" s="2">
        <v>49</v>
      </c>
      <c r="B58" s="2" t="s">
        <v>8</v>
      </c>
      <c r="C58" s="3">
        <f t="shared" ref="C58:C69" si="8">($C$57+A10*$C$4)*(1+$D$4)^(A10/12)</f>
        <v>102057.4592331967</v>
      </c>
      <c r="D58" s="3">
        <f>(D57+$C$4)</f>
        <v>106136.35506249995</v>
      </c>
    </row>
    <row r="59" spans="1:6">
      <c r="A59" s="2">
        <v>50</v>
      </c>
      <c r="B59" s="2" t="s">
        <v>8</v>
      </c>
      <c r="C59" s="3">
        <f t="shared" si="8"/>
        <v>102099.88603401526</v>
      </c>
      <c r="D59" s="3">
        <f t="shared" ref="D59:D68" si="9">(D58+$C$4)</f>
        <v>106136.35506249995</v>
      </c>
    </row>
    <row r="60" spans="1:6">
      <c r="A60" s="2">
        <v>51</v>
      </c>
      <c r="B60" s="2" t="s">
        <v>8</v>
      </c>
      <c r="C60" s="3">
        <f t="shared" si="8"/>
        <v>102142.33047228472</v>
      </c>
      <c r="D60" s="3">
        <f t="shared" si="9"/>
        <v>106136.35506249995</v>
      </c>
    </row>
    <row r="61" spans="1:6">
      <c r="A61" s="2">
        <v>52</v>
      </c>
      <c r="B61" s="2" t="s">
        <v>8</v>
      </c>
      <c r="C61" s="3">
        <f t="shared" si="8"/>
        <v>102184.79255533729</v>
      </c>
      <c r="D61" s="3">
        <f t="shared" si="9"/>
        <v>106136.35506249995</v>
      </c>
    </row>
    <row r="62" spans="1:6">
      <c r="A62" s="2">
        <v>53</v>
      </c>
      <c r="B62" s="2" t="s">
        <v>8</v>
      </c>
      <c r="C62" s="3">
        <f t="shared" si="8"/>
        <v>102227.27229050809</v>
      </c>
      <c r="D62" s="3">
        <f t="shared" si="9"/>
        <v>106136.35506249995</v>
      </c>
    </row>
    <row r="63" spans="1:6">
      <c r="A63" s="2">
        <v>54</v>
      </c>
      <c r="B63" s="2" t="s">
        <v>8</v>
      </c>
      <c r="C63" s="3">
        <f t="shared" si="8"/>
        <v>102269.76968513541</v>
      </c>
      <c r="D63" s="3">
        <f t="shared" si="9"/>
        <v>106136.35506249995</v>
      </c>
    </row>
    <row r="64" spans="1:6">
      <c r="A64" s="2">
        <v>55</v>
      </c>
      <c r="B64" s="2" t="s">
        <v>8</v>
      </c>
      <c r="C64" s="3">
        <f t="shared" si="8"/>
        <v>102312.28474656053</v>
      </c>
      <c r="D64" s="3">
        <f t="shared" si="9"/>
        <v>106136.35506249995</v>
      </c>
      <c r="F64" s="1"/>
    </row>
    <row r="65" spans="1:4">
      <c r="A65" s="2">
        <v>56</v>
      </c>
      <c r="B65" s="2" t="s">
        <v>8</v>
      </c>
      <c r="C65" s="3">
        <f t="shared" si="8"/>
        <v>102354.81748212781</v>
      </c>
      <c r="D65" s="3">
        <f t="shared" si="9"/>
        <v>106136.35506249995</v>
      </c>
    </row>
    <row r="66" spans="1:4">
      <c r="A66" s="2">
        <v>57</v>
      </c>
      <c r="B66" s="2" t="s">
        <v>8</v>
      </c>
      <c r="C66" s="3">
        <f t="shared" si="8"/>
        <v>102397.36789918467</v>
      </c>
      <c r="D66" s="3">
        <f t="shared" si="9"/>
        <v>106136.35506249995</v>
      </c>
    </row>
    <row r="67" spans="1:4">
      <c r="A67" s="2">
        <v>58</v>
      </c>
      <c r="B67" s="2" t="s">
        <v>8</v>
      </c>
      <c r="C67" s="3">
        <f t="shared" si="8"/>
        <v>102439.93600508152</v>
      </c>
      <c r="D67" s="3">
        <f t="shared" si="9"/>
        <v>106136.35506249995</v>
      </c>
    </row>
    <row r="68" spans="1:4">
      <c r="A68" s="2">
        <v>59</v>
      </c>
      <c r="B68" s="2" t="s">
        <v>8</v>
      </c>
      <c r="C68" s="3">
        <f t="shared" si="8"/>
        <v>102482.52180717193</v>
      </c>
      <c r="D68" s="3">
        <f t="shared" si="9"/>
        <v>106136.35506249995</v>
      </c>
    </row>
    <row r="69" spans="1:4">
      <c r="A69" s="2">
        <v>60</v>
      </c>
      <c r="B69" s="2" t="s">
        <v>8</v>
      </c>
      <c r="C69" s="3">
        <f t="shared" si="8"/>
        <v>102525.12531281242</v>
      </c>
      <c r="D69" s="3">
        <f>(D68+$C$4)*(1+$E$4)</f>
        <v>107728.40038843744</v>
      </c>
    </row>
  </sheetData>
  <mergeCells count="5">
    <mergeCell ref="B2:C2"/>
    <mergeCell ref="D2:E2"/>
    <mergeCell ref="A6:B8"/>
    <mergeCell ref="C6:D6"/>
    <mergeCell ref="G7:H7"/>
  </mergeCells>
  <dataValidations count="1">
    <dataValidation type="list" allowBlank="1" showInputMessage="1" showErrorMessage="1" sqref="G4">
      <formula1>$A$10:$A$69</formula1>
    </dataValidation>
  </dataValidation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69"/>
  <sheetViews>
    <sheetView topLeftCell="A12" workbookViewId="0">
      <selection activeCell="C45" sqref="C45"/>
    </sheetView>
  </sheetViews>
  <sheetFormatPr baseColWidth="10" defaultRowHeight="15"/>
  <cols>
    <col min="1" max="1" width="3" bestFit="1" customWidth="1"/>
    <col min="2" max="2" width="11.5703125" bestFit="1" customWidth="1"/>
    <col min="3" max="3" width="27.140625" bestFit="1" customWidth="1"/>
    <col min="4" max="4" width="23.85546875" bestFit="1" customWidth="1"/>
    <col min="5" max="5" width="21.7109375" customWidth="1"/>
    <col min="7" max="7" width="22" customWidth="1"/>
    <col min="8" max="8" width="19" customWidth="1"/>
    <col min="9" max="9" width="13.7109375" customWidth="1"/>
    <col min="10" max="10" width="19.85546875" customWidth="1"/>
  </cols>
  <sheetData>
    <row r="2" spans="1:10" ht="30">
      <c r="B2" s="20"/>
      <c r="C2" s="21"/>
      <c r="D2" s="19" t="s">
        <v>1</v>
      </c>
      <c r="E2" s="19"/>
      <c r="G2" s="7" t="s">
        <v>9</v>
      </c>
    </row>
    <row r="3" spans="1:10">
      <c r="B3" s="6" t="s">
        <v>0</v>
      </c>
      <c r="C3" s="6" t="s">
        <v>7</v>
      </c>
      <c r="D3" s="6" t="s">
        <v>13</v>
      </c>
      <c r="E3" s="6" t="s">
        <v>14</v>
      </c>
      <c r="G3" s="8" t="s">
        <v>10</v>
      </c>
    </row>
    <row r="4" spans="1:10">
      <c r="B4" s="9">
        <v>0</v>
      </c>
      <c r="C4" s="9">
        <v>50</v>
      </c>
      <c r="D4" s="10">
        <v>5.0000000000000001E-3</v>
      </c>
      <c r="E4" s="10">
        <v>1.4999999999999999E-2</v>
      </c>
      <c r="F4" s="11"/>
      <c r="G4" s="12">
        <v>36</v>
      </c>
    </row>
    <row r="6" spans="1:10">
      <c r="A6" s="22"/>
      <c r="B6" s="23"/>
      <c r="C6" s="19" t="s">
        <v>3</v>
      </c>
      <c r="D6" s="19"/>
    </row>
    <row r="7" spans="1:10">
      <c r="A7" s="24"/>
      <c r="B7" s="25"/>
      <c r="C7" s="6" t="s">
        <v>4</v>
      </c>
      <c r="D7" s="6" t="s">
        <v>6</v>
      </c>
      <c r="G7" s="20" t="s">
        <v>15</v>
      </c>
      <c r="H7" s="21"/>
      <c r="I7" s="4"/>
    </row>
    <row r="8" spans="1:10">
      <c r="A8" s="26"/>
      <c r="B8" s="27"/>
      <c r="C8" s="6" t="s">
        <v>13</v>
      </c>
      <c r="D8" s="6" t="s">
        <v>14</v>
      </c>
      <c r="G8" s="13" t="s">
        <v>13</v>
      </c>
      <c r="H8" s="13" t="s">
        <v>14</v>
      </c>
      <c r="I8" s="14" t="s">
        <v>11</v>
      </c>
      <c r="J8" s="15" t="s">
        <v>12</v>
      </c>
    </row>
    <row r="9" spans="1:10">
      <c r="A9" s="2"/>
      <c r="B9" s="2" t="s">
        <v>2</v>
      </c>
      <c r="C9" s="3">
        <f>$B$4</f>
        <v>0</v>
      </c>
      <c r="D9" s="3">
        <f>$B$4</f>
        <v>0</v>
      </c>
      <c r="G9" s="16">
        <f>VLOOKUP(G4,A10:C69,3,FALSE)-$B$4-G4*$C$4</f>
        <v>18.060074999999642</v>
      </c>
      <c r="H9" s="16">
        <f>VLOOKUP(G4,A10:D69,4,FALSE)-$B$4-G4*$C$4</f>
        <v>54.54202499999974</v>
      </c>
      <c r="I9" s="17">
        <f>H9-G9</f>
        <v>36.481950000000097</v>
      </c>
      <c r="J9" s="18">
        <f>SUM(I9/G4)</f>
        <v>1.0133875000000028</v>
      </c>
    </row>
    <row r="10" spans="1:10">
      <c r="A10" s="2">
        <v>1</v>
      </c>
      <c r="B10" s="2" t="s">
        <v>5</v>
      </c>
      <c r="C10" s="3">
        <f>($B$4+A10*$C$4)*(1+$D$4)^(A10/12)</f>
        <v>50.020785742236448</v>
      </c>
      <c r="D10" s="3">
        <f t="shared" ref="D10:D20" si="0">($B$4+A10*$C$4)</f>
        <v>50</v>
      </c>
    </row>
    <row r="11" spans="1:10">
      <c r="A11" s="2">
        <v>2</v>
      </c>
      <c r="B11" s="2" t="s">
        <v>8</v>
      </c>
      <c r="C11" s="3">
        <f t="shared" ref="C11:C21" si="1">($B$4+A11*$C$4)*(1+$D$4)^(A11/12)</f>
        <v>100.08316025082902</v>
      </c>
      <c r="D11" s="3">
        <f t="shared" si="0"/>
        <v>100</v>
      </c>
    </row>
    <row r="12" spans="1:10">
      <c r="A12" s="2">
        <v>3</v>
      </c>
      <c r="B12" s="2" t="s">
        <v>8</v>
      </c>
      <c r="C12" s="3">
        <f t="shared" si="1"/>
        <v>150.18714945937899</v>
      </c>
      <c r="D12" s="3">
        <f t="shared" si="0"/>
        <v>150</v>
      </c>
    </row>
    <row r="13" spans="1:10">
      <c r="A13" s="2">
        <v>4</v>
      </c>
      <c r="B13" s="2" t="s">
        <v>8</v>
      </c>
      <c r="C13" s="3">
        <f t="shared" si="1"/>
        <v>200.33277931586241</v>
      </c>
      <c r="D13" s="3">
        <f t="shared" si="0"/>
        <v>200</v>
      </c>
    </row>
    <row r="14" spans="1:10">
      <c r="A14" s="2">
        <v>5</v>
      </c>
      <c r="B14" s="2" t="s">
        <v>8</v>
      </c>
      <c r="C14" s="3">
        <f t="shared" si="1"/>
        <v>250.52007578263729</v>
      </c>
      <c r="D14" s="3">
        <f t="shared" si="0"/>
        <v>250</v>
      </c>
    </row>
    <row r="15" spans="1:10">
      <c r="A15" s="2">
        <v>6</v>
      </c>
      <c r="B15" s="2" t="s">
        <v>8</v>
      </c>
      <c r="C15" s="3">
        <f t="shared" si="1"/>
        <v>300.74906483645134</v>
      </c>
      <c r="D15" s="3">
        <f t="shared" si="0"/>
        <v>300</v>
      </c>
    </row>
    <row r="16" spans="1:10">
      <c r="A16" s="2">
        <v>7</v>
      </c>
      <c r="B16" s="2" t="s">
        <v>8</v>
      </c>
      <c r="C16" s="3">
        <f t="shared" si="1"/>
        <v>351.01977246844922</v>
      </c>
      <c r="D16" s="3">
        <f t="shared" si="0"/>
        <v>350</v>
      </c>
    </row>
    <row r="17" spans="1:4">
      <c r="A17" s="2">
        <v>8</v>
      </c>
      <c r="B17" s="2" t="s">
        <v>8</v>
      </c>
      <c r="C17" s="3">
        <f t="shared" si="1"/>
        <v>401.33222468418023</v>
      </c>
      <c r="D17" s="3">
        <f t="shared" si="0"/>
        <v>400</v>
      </c>
    </row>
    <row r="18" spans="1:4">
      <c r="A18" s="2">
        <v>9</v>
      </c>
      <c r="B18" s="2" t="s">
        <v>8</v>
      </c>
      <c r="C18" s="3">
        <f t="shared" si="1"/>
        <v>451.68644750360585</v>
      </c>
      <c r="D18" s="3">
        <f t="shared" si="0"/>
        <v>450</v>
      </c>
    </row>
    <row r="19" spans="1:4">
      <c r="A19" s="2">
        <v>10</v>
      </c>
      <c r="B19" s="2" t="s">
        <v>8</v>
      </c>
      <c r="C19" s="3">
        <f t="shared" si="1"/>
        <v>502.0824669611066</v>
      </c>
      <c r="D19" s="3">
        <f t="shared" si="0"/>
        <v>500</v>
      </c>
    </row>
    <row r="20" spans="1:4">
      <c r="A20" s="2">
        <v>11</v>
      </c>
      <c r="B20" s="2" t="s">
        <v>8</v>
      </c>
      <c r="C20" s="3">
        <f t="shared" si="1"/>
        <v>552.52030910549058</v>
      </c>
      <c r="D20" s="3">
        <f t="shared" si="0"/>
        <v>550</v>
      </c>
    </row>
    <row r="21" spans="1:4">
      <c r="A21" s="2">
        <v>12</v>
      </c>
      <c r="B21" s="2" t="s">
        <v>8</v>
      </c>
      <c r="C21" s="3">
        <f t="shared" si="1"/>
        <v>602.99999999999989</v>
      </c>
      <c r="D21" s="3">
        <f>($B$4+A21*$C$4)*(1+$E$4)^(A21/12)</f>
        <v>608.99999999999989</v>
      </c>
    </row>
    <row r="22" spans="1:4">
      <c r="A22" s="2">
        <v>13</v>
      </c>
      <c r="B22" s="2" t="s">
        <v>8</v>
      </c>
      <c r="C22" s="3">
        <f>($C$21+A10*$C$4)*(1+$D$4)^(A10/12)</f>
        <v>653.27146179360795</v>
      </c>
      <c r="D22" s="3">
        <f>(D21+$C$4)</f>
        <v>658.99999999999989</v>
      </c>
    </row>
    <row r="23" spans="1:4">
      <c r="A23" s="2">
        <v>14</v>
      </c>
      <c r="B23" s="2" t="s">
        <v>8</v>
      </c>
      <c r="C23" s="3">
        <f t="shared" ref="C23:C33" si="2">($C$21+A11*$C$4)*(1+$D$4)^(A11/12)</f>
        <v>703.58461656332793</v>
      </c>
      <c r="D23" s="3">
        <f t="shared" ref="D23:D32" si="3">(D22+$C$4)</f>
        <v>708.99999999999989</v>
      </c>
    </row>
    <row r="24" spans="1:4">
      <c r="A24" s="2">
        <v>15</v>
      </c>
      <c r="B24" s="2" t="s">
        <v>8</v>
      </c>
      <c r="C24" s="3">
        <f t="shared" si="2"/>
        <v>753.93949028608245</v>
      </c>
      <c r="D24" s="3">
        <f t="shared" si="3"/>
        <v>758.99999999999989</v>
      </c>
    </row>
    <row r="25" spans="1:4">
      <c r="A25" s="2">
        <v>16</v>
      </c>
      <c r="B25" s="2" t="s">
        <v>8</v>
      </c>
      <c r="C25" s="3">
        <f t="shared" si="2"/>
        <v>804.33610895318748</v>
      </c>
      <c r="D25" s="3">
        <f t="shared" si="3"/>
        <v>808.99999999999989</v>
      </c>
    </row>
    <row r="26" spans="1:4">
      <c r="A26" s="2">
        <v>17</v>
      </c>
      <c r="B26" s="2" t="s">
        <v>8</v>
      </c>
      <c r="C26" s="3">
        <f t="shared" si="2"/>
        <v>854.77449857035833</v>
      </c>
      <c r="D26" s="3">
        <f t="shared" si="3"/>
        <v>858.99999999999989</v>
      </c>
    </row>
    <row r="27" spans="1:4">
      <c r="A27" s="2">
        <v>18</v>
      </c>
      <c r="B27" s="2" t="s">
        <v>8</v>
      </c>
      <c r="C27" s="3">
        <f t="shared" si="2"/>
        <v>905.25468515771831</v>
      </c>
      <c r="D27" s="3">
        <f t="shared" si="3"/>
        <v>908.99999999999989</v>
      </c>
    </row>
    <row r="28" spans="1:4">
      <c r="A28" s="2">
        <v>19</v>
      </c>
      <c r="B28" s="2" t="s">
        <v>8</v>
      </c>
      <c r="C28" s="3">
        <f t="shared" si="2"/>
        <v>955.77669474980587</v>
      </c>
      <c r="D28" s="3">
        <f t="shared" si="3"/>
        <v>958.99999999999989</v>
      </c>
    </row>
    <row r="29" spans="1:4">
      <c r="A29" s="2">
        <v>20</v>
      </c>
      <c r="B29" s="2" t="s">
        <v>8</v>
      </c>
      <c r="C29" s="3">
        <f t="shared" si="2"/>
        <v>1006.3405533955819</v>
      </c>
      <c r="D29" s="3">
        <f t="shared" si="3"/>
        <v>1008.9999999999999</v>
      </c>
    </row>
    <row r="30" spans="1:4">
      <c r="A30" s="2">
        <v>21</v>
      </c>
      <c r="B30" s="2" t="s">
        <v>8</v>
      </c>
      <c r="C30" s="3">
        <f t="shared" si="2"/>
        <v>1056.9462871584376</v>
      </c>
      <c r="D30" s="3">
        <f t="shared" si="3"/>
        <v>1059</v>
      </c>
    </row>
    <row r="31" spans="1:4">
      <c r="A31" s="2">
        <v>22</v>
      </c>
      <c r="B31" s="2" t="s">
        <v>8</v>
      </c>
      <c r="C31" s="3">
        <f t="shared" si="2"/>
        <v>1107.5939221162012</v>
      </c>
      <c r="D31" s="3">
        <f t="shared" si="3"/>
        <v>1109</v>
      </c>
    </row>
    <row r="32" spans="1:4">
      <c r="A32" s="2">
        <v>23</v>
      </c>
      <c r="B32" s="2" t="s">
        <v>8</v>
      </c>
      <c r="C32" s="3">
        <f t="shared" si="2"/>
        <v>1158.2834843611465</v>
      </c>
      <c r="D32" s="3">
        <f t="shared" si="3"/>
        <v>1159</v>
      </c>
    </row>
    <row r="33" spans="1:4">
      <c r="A33" s="2">
        <v>24</v>
      </c>
      <c r="B33" s="2" t="s">
        <v>8</v>
      </c>
      <c r="C33" s="3">
        <f t="shared" si="2"/>
        <v>1209.0149999999999</v>
      </c>
      <c r="D33" s="3">
        <f>(D32+$C$4)*(1+$E$4)</f>
        <v>1227.135</v>
      </c>
    </row>
    <row r="34" spans="1:4">
      <c r="A34" s="2">
        <v>25</v>
      </c>
      <c r="B34" s="2" t="s">
        <v>8</v>
      </c>
      <c r="C34" s="3">
        <f t="shared" ref="C34:C45" si="4">($C$33+A10*$C$4)*(1+$D$4)^(A10/12)</f>
        <v>1259.5383912252364</v>
      </c>
      <c r="D34" s="3">
        <f>(D33+$C$4)</f>
        <v>1277.135</v>
      </c>
    </row>
    <row r="35" spans="1:4">
      <c r="A35" s="2">
        <v>26</v>
      </c>
      <c r="B35" s="2" t="s">
        <v>8</v>
      </c>
      <c r="C35" s="3">
        <f t="shared" si="4"/>
        <v>1310.1035801573894</v>
      </c>
      <c r="D35" s="3">
        <f t="shared" ref="D35:D44" si="5">(D34+$C$4)</f>
        <v>1327.135</v>
      </c>
    </row>
    <row r="36" spans="1:4">
      <c r="A36" s="2">
        <v>27</v>
      </c>
      <c r="B36" s="2" t="s">
        <v>8</v>
      </c>
      <c r="C36" s="3">
        <f t="shared" si="4"/>
        <v>1360.7105928169196</v>
      </c>
      <c r="D36" s="3">
        <f t="shared" si="5"/>
        <v>1377.135</v>
      </c>
    </row>
    <row r="37" spans="1:4">
      <c r="A37" s="2">
        <v>28</v>
      </c>
      <c r="B37" s="2" t="s">
        <v>8</v>
      </c>
      <c r="C37" s="3">
        <f t="shared" si="4"/>
        <v>1411.3594552386994</v>
      </c>
      <c r="D37" s="3">
        <f t="shared" si="5"/>
        <v>1427.135</v>
      </c>
    </row>
    <row r="38" spans="1:4">
      <c r="A38" s="2">
        <v>29</v>
      </c>
      <c r="B38" s="2" t="s">
        <v>8</v>
      </c>
      <c r="C38" s="3">
        <f t="shared" si="4"/>
        <v>1462.050193472018</v>
      </c>
      <c r="D38" s="3">
        <f t="shared" si="5"/>
        <v>1477.135</v>
      </c>
    </row>
    <row r="39" spans="1:4">
      <c r="A39" s="2">
        <v>30</v>
      </c>
      <c r="B39" s="2" t="s">
        <v>8</v>
      </c>
      <c r="C39" s="3">
        <f t="shared" si="4"/>
        <v>1512.7828335805918</v>
      </c>
      <c r="D39" s="3">
        <f t="shared" si="5"/>
        <v>1527.135</v>
      </c>
    </row>
    <row r="40" spans="1:4">
      <c r="A40" s="2">
        <v>31</v>
      </c>
      <c r="B40" s="2" t="s">
        <v>8</v>
      </c>
      <c r="C40" s="3">
        <f t="shared" si="4"/>
        <v>1563.5574016425694</v>
      </c>
      <c r="D40" s="3">
        <f t="shared" si="5"/>
        <v>1577.135</v>
      </c>
    </row>
    <row r="41" spans="1:4">
      <c r="A41" s="2">
        <v>32</v>
      </c>
      <c r="B41" s="2" t="s">
        <v>8</v>
      </c>
      <c r="C41" s="3">
        <f t="shared" si="4"/>
        <v>1614.3739237505406</v>
      </c>
      <c r="D41" s="3">
        <f t="shared" si="5"/>
        <v>1627.135</v>
      </c>
    </row>
    <row r="42" spans="1:4">
      <c r="A42" s="2">
        <v>33</v>
      </c>
      <c r="B42" s="2" t="s">
        <v>8</v>
      </c>
      <c r="C42" s="3">
        <f t="shared" si="4"/>
        <v>1665.2324260115436</v>
      </c>
      <c r="D42" s="3">
        <f t="shared" si="5"/>
        <v>1677.135</v>
      </c>
    </row>
    <row r="43" spans="1:4">
      <c r="A43" s="2">
        <v>34</v>
      </c>
      <c r="B43" s="2" t="s">
        <v>8</v>
      </c>
      <c r="C43" s="3">
        <f t="shared" si="4"/>
        <v>1716.132934547071</v>
      </c>
      <c r="D43" s="3">
        <f t="shared" si="5"/>
        <v>1727.135</v>
      </c>
    </row>
    <row r="44" spans="1:4">
      <c r="A44" s="2">
        <v>35</v>
      </c>
      <c r="B44" s="2" t="s">
        <v>8</v>
      </c>
      <c r="C44" s="3">
        <f t="shared" si="4"/>
        <v>1767.0754754930808</v>
      </c>
      <c r="D44" s="3">
        <f t="shared" si="5"/>
        <v>1777.135</v>
      </c>
    </row>
    <row r="45" spans="1:4">
      <c r="A45" s="2">
        <v>36</v>
      </c>
      <c r="B45" s="2" t="s">
        <v>8</v>
      </c>
      <c r="C45" s="3">
        <f t="shared" si="4"/>
        <v>1818.0600749999996</v>
      </c>
      <c r="D45" s="3">
        <f>(D44+$C$4)*(1+$E$4)</f>
        <v>1854.5420249999997</v>
      </c>
    </row>
    <row r="46" spans="1:4">
      <c r="A46" s="2">
        <v>37</v>
      </c>
      <c r="B46" s="2" t="s">
        <v>8</v>
      </c>
      <c r="C46" s="3">
        <f t="shared" ref="C46:C57" si="6">($C$45+A10*$C$4)*(1+$D$4)^(A10/12)</f>
        <v>1868.8366553040228</v>
      </c>
      <c r="D46" s="3">
        <f>(D45+$C$4)</f>
        <v>1904.5420249999997</v>
      </c>
    </row>
    <row r="47" spans="1:4">
      <c r="A47" s="2">
        <v>38</v>
      </c>
      <c r="B47" s="2" t="s">
        <v>8</v>
      </c>
      <c r="C47" s="3">
        <f t="shared" si="6"/>
        <v>1919.6551385694208</v>
      </c>
      <c r="D47" s="3">
        <f t="shared" ref="D47:D56" si="7">(D46+$C$4)</f>
        <v>1954.5420249999997</v>
      </c>
    </row>
    <row r="48" spans="1:4">
      <c r="A48" s="2">
        <v>39</v>
      </c>
      <c r="B48" s="2" t="s">
        <v>8</v>
      </c>
      <c r="C48" s="3">
        <f t="shared" si="6"/>
        <v>1970.5155508604105</v>
      </c>
      <c r="D48" s="3">
        <f t="shared" si="7"/>
        <v>2004.5420249999997</v>
      </c>
    </row>
    <row r="49" spans="1:6">
      <c r="A49" s="2">
        <v>40</v>
      </c>
      <c r="B49" s="2" t="s">
        <v>8</v>
      </c>
      <c r="C49" s="3">
        <f t="shared" si="6"/>
        <v>2021.4179182556384</v>
      </c>
      <c r="D49" s="3">
        <f t="shared" si="7"/>
        <v>2054.5420249999997</v>
      </c>
    </row>
    <row r="50" spans="1:6">
      <c r="A50" s="2">
        <v>41</v>
      </c>
      <c r="B50" s="2" t="s">
        <v>8</v>
      </c>
      <c r="C50" s="3">
        <f t="shared" si="6"/>
        <v>2072.3622668481858</v>
      </c>
      <c r="D50" s="3">
        <f t="shared" si="7"/>
        <v>2104.5420249999997</v>
      </c>
    </row>
    <row r="51" spans="1:6">
      <c r="A51" s="2">
        <v>42</v>
      </c>
      <c r="B51" s="2" t="s">
        <v>8</v>
      </c>
      <c r="C51" s="3">
        <f t="shared" si="6"/>
        <v>2123.3486227455792</v>
      </c>
      <c r="D51" s="3">
        <f t="shared" si="7"/>
        <v>2154.5420249999997</v>
      </c>
    </row>
    <row r="52" spans="1:6">
      <c r="A52" s="2">
        <v>43</v>
      </c>
      <c r="B52" s="2" t="s">
        <v>8</v>
      </c>
      <c r="C52" s="3">
        <f t="shared" si="6"/>
        <v>2174.3770120697964</v>
      </c>
      <c r="D52" s="3">
        <f t="shared" si="7"/>
        <v>2204.5420249999997</v>
      </c>
    </row>
    <row r="53" spans="1:6">
      <c r="A53" s="2">
        <v>44</v>
      </c>
      <c r="B53" s="2" t="s">
        <v>8</v>
      </c>
      <c r="C53" s="3">
        <f t="shared" si="6"/>
        <v>2225.4474609572735</v>
      </c>
      <c r="D53" s="3">
        <f t="shared" si="7"/>
        <v>2254.5420249999997</v>
      </c>
    </row>
    <row r="54" spans="1:6">
      <c r="A54" s="2">
        <v>45</v>
      </c>
      <c r="B54" s="2" t="s">
        <v>8</v>
      </c>
      <c r="C54" s="3">
        <f t="shared" si="6"/>
        <v>2276.5599955589146</v>
      </c>
      <c r="D54" s="3">
        <f t="shared" si="7"/>
        <v>2304.5420249999997</v>
      </c>
    </row>
    <row r="55" spans="1:6">
      <c r="A55" s="2">
        <v>46</v>
      </c>
      <c r="B55" s="2" t="s">
        <v>8</v>
      </c>
      <c r="C55" s="3">
        <f t="shared" si="6"/>
        <v>2327.714642040095</v>
      </c>
      <c r="D55" s="3">
        <f t="shared" si="7"/>
        <v>2354.5420249999997</v>
      </c>
    </row>
    <row r="56" spans="1:6">
      <c r="A56" s="2">
        <v>47</v>
      </c>
      <c r="B56" s="2" t="s">
        <v>8</v>
      </c>
      <c r="C56" s="3">
        <f t="shared" si="6"/>
        <v>2378.9114265806743</v>
      </c>
      <c r="D56" s="3">
        <f t="shared" si="7"/>
        <v>2404.5420249999997</v>
      </c>
    </row>
    <row r="57" spans="1:6">
      <c r="A57" s="2">
        <v>48</v>
      </c>
      <c r="B57" s="2" t="s">
        <v>8</v>
      </c>
      <c r="C57" s="3">
        <f t="shared" si="6"/>
        <v>2430.1503753749989</v>
      </c>
      <c r="D57" s="3">
        <f>(D56+$C$4)*(1+$E$4)</f>
        <v>2491.3601553749995</v>
      </c>
    </row>
    <row r="58" spans="1:6">
      <c r="A58" s="2">
        <v>49</v>
      </c>
      <c r="B58" s="2" t="s">
        <v>8</v>
      </c>
      <c r="C58" s="3">
        <f t="shared" ref="C58:C69" si="8">($C$57+A10*$C$4)*(1+$D$4)^(A10/12)</f>
        <v>2481.1814107032023</v>
      </c>
      <c r="D58" s="3">
        <f>(D57+$C$4)</f>
        <v>2541.3601553749995</v>
      </c>
    </row>
    <row r="59" spans="1:6">
      <c r="A59" s="2">
        <v>50</v>
      </c>
      <c r="B59" s="2" t="s">
        <v>8</v>
      </c>
      <c r="C59" s="3">
        <f t="shared" si="8"/>
        <v>2532.254454773512</v>
      </c>
      <c r="D59" s="3">
        <f t="shared" ref="D59:D68" si="9">(D58+$C$4)</f>
        <v>2591.3601553749995</v>
      </c>
    </row>
    <row r="60" spans="1:6">
      <c r="A60" s="2">
        <v>51</v>
      </c>
      <c r="B60" s="2" t="s">
        <v>8</v>
      </c>
      <c r="C60" s="3">
        <f t="shared" si="8"/>
        <v>2583.3695336941187</v>
      </c>
      <c r="D60" s="3">
        <f t="shared" si="9"/>
        <v>2641.3601553749995</v>
      </c>
    </row>
    <row r="61" spans="1:6">
      <c r="A61" s="2">
        <v>52</v>
      </c>
      <c r="B61" s="2" t="s">
        <v>8</v>
      </c>
      <c r="C61" s="3">
        <f t="shared" si="8"/>
        <v>2634.5266735876617</v>
      </c>
      <c r="D61" s="3">
        <f t="shared" si="9"/>
        <v>2691.3601553749995</v>
      </c>
    </row>
    <row r="62" spans="1:6">
      <c r="A62" s="2">
        <v>53</v>
      </c>
      <c r="B62" s="2" t="s">
        <v>8</v>
      </c>
      <c r="C62" s="3">
        <f t="shared" si="8"/>
        <v>2685.7259005912342</v>
      </c>
      <c r="D62" s="3">
        <f t="shared" si="9"/>
        <v>2741.3601553749995</v>
      </c>
    </row>
    <row r="63" spans="1:6">
      <c r="A63" s="2">
        <v>54</v>
      </c>
      <c r="B63" s="2" t="s">
        <v>8</v>
      </c>
      <c r="C63" s="3">
        <f t="shared" si="8"/>
        <v>2736.9672408563915</v>
      </c>
      <c r="D63" s="3">
        <f t="shared" si="9"/>
        <v>2791.3601553749995</v>
      </c>
    </row>
    <row r="64" spans="1:6">
      <c r="A64" s="2">
        <v>55</v>
      </c>
      <c r="B64" s="2" t="s">
        <v>8</v>
      </c>
      <c r="C64" s="3">
        <f t="shared" si="8"/>
        <v>2788.2507205491593</v>
      </c>
      <c r="D64" s="3">
        <f t="shared" si="9"/>
        <v>2841.3601553749995</v>
      </c>
      <c r="F64" s="1"/>
    </row>
    <row r="65" spans="1:4">
      <c r="A65" s="2">
        <v>56</v>
      </c>
      <c r="B65" s="2" t="s">
        <v>8</v>
      </c>
      <c r="C65" s="3">
        <f t="shared" si="8"/>
        <v>2839.5763658500405</v>
      </c>
      <c r="D65" s="3">
        <f t="shared" si="9"/>
        <v>2891.3601553749995</v>
      </c>
    </row>
    <row r="66" spans="1:4">
      <c r="A66" s="2">
        <v>57</v>
      </c>
      <c r="B66" s="2" t="s">
        <v>8</v>
      </c>
      <c r="C66" s="3">
        <f t="shared" si="8"/>
        <v>2890.9442029540223</v>
      </c>
      <c r="D66" s="3">
        <f t="shared" si="9"/>
        <v>2941.3601553749995</v>
      </c>
    </row>
    <row r="67" spans="1:4">
      <c r="A67" s="2">
        <v>58</v>
      </c>
      <c r="B67" s="2" t="s">
        <v>8</v>
      </c>
      <c r="C67" s="3">
        <f t="shared" si="8"/>
        <v>2942.3542580705839</v>
      </c>
      <c r="D67" s="3">
        <f t="shared" si="9"/>
        <v>2991.3601553749995</v>
      </c>
    </row>
    <row r="68" spans="1:4">
      <c r="A68" s="2">
        <v>59</v>
      </c>
      <c r="B68" s="2" t="s">
        <v>8</v>
      </c>
      <c r="C68" s="3">
        <f t="shared" si="8"/>
        <v>2993.8065574237057</v>
      </c>
      <c r="D68" s="3">
        <f t="shared" si="9"/>
        <v>3041.3601553749995</v>
      </c>
    </row>
    <row r="69" spans="1:4">
      <c r="A69" s="2">
        <v>60</v>
      </c>
      <c r="B69" s="2" t="s">
        <v>8</v>
      </c>
      <c r="C69" s="3">
        <f t="shared" si="8"/>
        <v>3045.3011272518738</v>
      </c>
      <c r="D69" s="3">
        <f>(D68+$C$4)*(1+$E$4)</f>
        <v>3137.7305577056241</v>
      </c>
    </row>
  </sheetData>
  <mergeCells count="5">
    <mergeCell ref="B2:C2"/>
    <mergeCell ref="D2:E2"/>
    <mergeCell ref="A6:B8"/>
    <mergeCell ref="C6:D6"/>
    <mergeCell ref="G7:H7"/>
  </mergeCells>
  <dataValidations count="1">
    <dataValidation type="list" allowBlank="1" showInputMessage="1" showErrorMessage="1" sqref="G4">
      <formula1>$A$10:$A$69</formula1>
    </dataValidation>
  </dataValidation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69"/>
  <sheetViews>
    <sheetView tabSelected="1" topLeftCell="A21" workbookViewId="0">
      <selection activeCell="G33" sqref="G33"/>
    </sheetView>
  </sheetViews>
  <sheetFormatPr baseColWidth="10" defaultRowHeight="15"/>
  <cols>
    <col min="1" max="1" width="3" bestFit="1" customWidth="1"/>
    <col min="2" max="2" width="11.5703125" bestFit="1" customWidth="1"/>
    <col min="3" max="3" width="27.140625" bestFit="1" customWidth="1"/>
    <col min="4" max="4" width="23.85546875" bestFit="1" customWidth="1"/>
    <col min="5" max="5" width="21.7109375" customWidth="1"/>
    <col min="7" max="7" width="22" customWidth="1"/>
    <col min="8" max="8" width="19" customWidth="1"/>
    <col min="9" max="9" width="13.7109375" customWidth="1"/>
    <col min="10" max="10" width="19.85546875" customWidth="1"/>
  </cols>
  <sheetData>
    <row r="2" spans="1:10" ht="30">
      <c r="B2" s="20"/>
      <c r="C2" s="21"/>
      <c r="D2" s="19" t="s">
        <v>1</v>
      </c>
      <c r="E2" s="19"/>
      <c r="G2" s="7" t="s">
        <v>9</v>
      </c>
    </row>
    <row r="3" spans="1:10">
      <c r="B3" s="6" t="s">
        <v>0</v>
      </c>
      <c r="C3" s="6" t="s">
        <v>7</v>
      </c>
      <c r="D3" s="6" t="s">
        <v>13</v>
      </c>
      <c r="E3" s="6" t="s">
        <v>14</v>
      </c>
      <c r="G3" s="8" t="s">
        <v>10</v>
      </c>
    </row>
    <row r="4" spans="1:10">
      <c r="B4" s="9">
        <v>100000</v>
      </c>
      <c r="C4" s="9">
        <v>0</v>
      </c>
      <c r="D4" s="10">
        <v>-2.1000000000000001E-2</v>
      </c>
      <c r="E4" s="10">
        <v>-0.01</v>
      </c>
      <c r="F4" s="11"/>
      <c r="G4" s="12">
        <v>12</v>
      </c>
    </row>
    <row r="6" spans="1:10">
      <c r="A6" s="22"/>
      <c r="B6" s="23"/>
      <c r="C6" s="19" t="s">
        <v>3</v>
      </c>
      <c r="D6" s="19"/>
    </row>
    <row r="7" spans="1:10">
      <c r="A7" s="24"/>
      <c r="B7" s="25"/>
      <c r="C7" s="6" t="s">
        <v>4</v>
      </c>
      <c r="D7" s="6" t="s">
        <v>6</v>
      </c>
      <c r="G7" s="20" t="s">
        <v>15</v>
      </c>
      <c r="H7" s="21"/>
      <c r="I7" s="4"/>
    </row>
    <row r="8" spans="1:10">
      <c r="A8" s="26"/>
      <c r="B8" s="27"/>
      <c r="C8" s="6" t="s">
        <v>13</v>
      </c>
      <c r="D8" s="6" t="s">
        <v>14</v>
      </c>
      <c r="G8" s="13" t="s">
        <v>13</v>
      </c>
      <c r="H8" s="13" t="s">
        <v>14</v>
      </c>
      <c r="I8" s="14" t="s">
        <v>11</v>
      </c>
      <c r="J8" s="15" t="s">
        <v>12</v>
      </c>
    </row>
    <row r="9" spans="1:10">
      <c r="A9" s="2"/>
      <c r="B9" s="2" t="s">
        <v>2</v>
      </c>
      <c r="C9" s="3">
        <f>$B$4</f>
        <v>100000</v>
      </c>
      <c r="D9" s="3">
        <f>$B$4</f>
        <v>100000</v>
      </c>
      <c r="G9" s="16">
        <f>VLOOKUP(G4,A10:C69,3,FALSE)-$B$4-G4*$C$4</f>
        <v>-2100</v>
      </c>
      <c r="H9" s="16">
        <f>VLOOKUP(G4,A10:D69,4,FALSE)-$B$4-G4*$C$4</f>
        <v>-1000</v>
      </c>
      <c r="I9" s="17">
        <f>H9-G9</f>
        <v>1100</v>
      </c>
      <c r="J9" s="18">
        <f>SUM(I9/G4)</f>
        <v>91.666666666666671</v>
      </c>
    </row>
    <row r="10" spans="1:10">
      <c r="A10" s="2">
        <v>1</v>
      </c>
      <c r="B10" s="2" t="s">
        <v>5</v>
      </c>
      <c r="C10" s="3">
        <f>($B$4+A10*$C$4)*(1+$D$4)^(A10/12)</f>
        <v>99823.29267446739</v>
      </c>
      <c r="D10" s="3">
        <f t="shared" ref="D10:D20" si="0">($B$4+A10*$C$4)</f>
        <v>100000</v>
      </c>
    </row>
    <row r="11" spans="1:10">
      <c r="A11" s="2">
        <v>2</v>
      </c>
      <c r="B11" s="2" t="s">
        <v>8</v>
      </c>
      <c r="C11" s="3">
        <f t="shared" ref="C11:C21" si="1">($B$4+A11*$C$4)*(1+$D$4)^(A11/12)</f>
        <v>99646.897603723759</v>
      </c>
      <c r="D11" s="3">
        <f t="shared" si="0"/>
        <v>100000</v>
      </c>
    </row>
    <row r="12" spans="1:10">
      <c r="A12" s="2">
        <v>3</v>
      </c>
      <c r="B12" s="2" t="s">
        <v>8</v>
      </c>
      <c r="C12" s="3">
        <f t="shared" si="1"/>
        <v>99470.814235992002</v>
      </c>
      <c r="D12" s="3">
        <f t="shared" si="0"/>
        <v>100000</v>
      </c>
    </row>
    <row r="13" spans="1:10">
      <c r="A13" s="2">
        <v>4</v>
      </c>
      <c r="B13" s="2" t="s">
        <v>8</v>
      </c>
      <c r="C13" s="3">
        <f t="shared" si="1"/>
        <v>99295.042020470064</v>
      </c>
      <c r="D13" s="3">
        <f t="shared" si="0"/>
        <v>100000</v>
      </c>
    </row>
    <row r="14" spans="1:10">
      <c r="A14" s="2">
        <v>5</v>
      </c>
      <c r="B14" s="2" t="s">
        <v>8</v>
      </c>
      <c r="C14" s="3">
        <f t="shared" si="1"/>
        <v>99119.580407329224</v>
      </c>
      <c r="D14" s="3">
        <f t="shared" si="0"/>
        <v>100000</v>
      </c>
    </row>
    <row r="15" spans="1:10">
      <c r="A15" s="2">
        <v>6</v>
      </c>
      <c r="B15" s="2" t="s">
        <v>8</v>
      </c>
      <c r="C15" s="3">
        <f t="shared" si="1"/>
        <v>98944.42884771229</v>
      </c>
      <c r="D15" s="3">
        <f t="shared" si="0"/>
        <v>100000</v>
      </c>
    </row>
    <row r="16" spans="1:10">
      <c r="A16" s="2">
        <v>7</v>
      </c>
      <c r="B16" s="2" t="s">
        <v>8</v>
      </c>
      <c r="C16" s="3">
        <f t="shared" si="1"/>
        <v>98769.586793731985</v>
      </c>
      <c r="D16" s="3">
        <f t="shared" si="0"/>
        <v>100000</v>
      </c>
    </row>
    <row r="17" spans="1:4">
      <c r="A17" s="2">
        <v>8</v>
      </c>
      <c r="B17" s="2" t="s">
        <v>8</v>
      </c>
      <c r="C17" s="3">
        <f t="shared" si="1"/>
        <v>98595.053698469172</v>
      </c>
      <c r="D17" s="3">
        <f t="shared" si="0"/>
        <v>100000</v>
      </c>
    </row>
    <row r="18" spans="1:4">
      <c r="A18" s="2">
        <v>9</v>
      </c>
      <c r="B18" s="2" t="s">
        <v>8</v>
      </c>
      <c r="C18" s="3">
        <f t="shared" si="1"/>
        <v>98420.829015971161</v>
      </c>
      <c r="D18" s="3">
        <f t="shared" si="0"/>
        <v>100000</v>
      </c>
    </row>
    <row r="19" spans="1:4">
      <c r="A19" s="2">
        <v>10</v>
      </c>
      <c r="B19" s="2" t="s">
        <v>8</v>
      </c>
      <c r="C19" s="3">
        <f t="shared" si="1"/>
        <v>98246.91220125003</v>
      </c>
      <c r="D19" s="3">
        <f t="shared" si="0"/>
        <v>100000</v>
      </c>
    </row>
    <row r="20" spans="1:4">
      <c r="A20" s="2">
        <v>11</v>
      </c>
      <c r="B20" s="2" t="s">
        <v>8</v>
      </c>
      <c r="C20" s="3">
        <f t="shared" si="1"/>
        <v>98073.302710280826</v>
      </c>
      <c r="D20" s="3">
        <f t="shared" si="0"/>
        <v>100000</v>
      </c>
    </row>
    <row r="21" spans="1:4">
      <c r="A21" s="2">
        <v>12</v>
      </c>
      <c r="B21" s="2" t="s">
        <v>8</v>
      </c>
      <c r="C21" s="3">
        <f t="shared" si="1"/>
        <v>97900</v>
      </c>
      <c r="D21" s="3">
        <f>($B$4+A21*$C$4)*(1+$E$4)^(A21/12)</f>
        <v>99000</v>
      </c>
    </row>
    <row r="22" spans="1:4">
      <c r="A22" s="2">
        <v>13</v>
      </c>
      <c r="B22" s="2" t="s">
        <v>8</v>
      </c>
      <c r="C22" s="3">
        <f>($C$21+A10*$C$4)*(1+$D$4)^(A10/12)</f>
        <v>97727.003528303569</v>
      </c>
      <c r="D22" s="3">
        <f>(D21+$C$4)</f>
        <v>99000</v>
      </c>
    </row>
    <row r="23" spans="1:4">
      <c r="A23" s="2">
        <v>14</v>
      </c>
      <c r="B23" s="2" t="s">
        <v>8</v>
      </c>
      <c r="C23" s="3">
        <f t="shared" ref="C23:C33" si="2">($C$21+A11*$C$4)*(1+$D$4)^(A11/12)</f>
        <v>97554.312754045561</v>
      </c>
      <c r="D23" s="3">
        <f t="shared" ref="D23:D32" si="3">(D22+$C$4)</f>
        <v>99000</v>
      </c>
    </row>
    <row r="24" spans="1:4">
      <c r="A24" s="2">
        <v>15</v>
      </c>
      <c r="B24" s="2" t="s">
        <v>8</v>
      </c>
      <c r="C24" s="3">
        <f t="shared" si="2"/>
        <v>97381.927137036168</v>
      </c>
      <c r="D24" s="3">
        <f t="shared" si="3"/>
        <v>99000</v>
      </c>
    </row>
    <row r="25" spans="1:4">
      <c r="A25" s="2">
        <v>16</v>
      </c>
      <c r="B25" s="2" t="s">
        <v>8</v>
      </c>
      <c r="C25" s="3">
        <f t="shared" si="2"/>
        <v>97209.8461380402</v>
      </c>
      <c r="D25" s="3">
        <f t="shared" si="3"/>
        <v>99000</v>
      </c>
    </row>
    <row r="26" spans="1:4">
      <c r="A26" s="2">
        <v>17</v>
      </c>
      <c r="B26" s="2" t="s">
        <v>8</v>
      </c>
      <c r="C26" s="3">
        <f t="shared" si="2"/>
        <v>97038.069218775301</v>
      </c>
      <c r="D26" s="3">
        <f t="shared" si="3"/>
        <v>99000</v>
      </c>
    </row>
    <row r="27" spans="1:4">
      <c r="A27" s="2">
        <v>18</v>
      </c>
      <c r="B27" s="2" t="s">
        <v>8</v>
      </c>
      <c r="C27" s="3">
        <f t="shared" si="2"/>
        <v>96866.595841910326</v>
      </c>
      <c r="D27" s="3">
        <f t="shared" si="3"/>
        <v>99000</v>
      </c>
    </row>
    <row r="28" spans="1:4">
      <c r="A28" s="2">
        <v>19</v>
      </c>
      <c r="B28" s="2" t="s">
        <v>8</v>
      </c>
      <c r="C28" s="3">
        <f t="shared" si="2"/>
        <v>96695.425471063616</v>
      </c>
      <c r="D28" s="3">
        <f t="shared" si="3"/>
        <v>99000</v>
      </c>
    </row>
    <row r="29" spans="1:4">
      <c r="A29" s="2">
        <v>20</v>
      </c>
      <c r="B29" s="2" t="s">
        <v>8</v>
      </c>
      <c r="C29" s="3">
        <f t="shared" si="2"/>
        <v>96524.55757080132</v>
      </c>
      <c r="D29" s="3">
        <f t="shared" si="3"/>
        <v>99000</v>
      </c>
    </row>
    <row r="30" spans="1:4">
      <c r="A30" s="2">
        <v>21</v>
      </c>
      <c r="B30" s="2" t="s">
        <v>8</v>
      </c>
      <c r="C30" s="3">
        <f t="shared" si="2"/>
        <v>96353.991606635769</v>
      </c>
      <c r="D30" s="3">
        <f t="shared" si="3"/>
        <v>99000</v>
      </c>
    </row>
    <row r="31" spans="1:4">
      <c r="A31" s="2">
        <v>22</v>
      </c>
      <c r="B31" s="2" t="s">
        <v>8</v>
      </c>
      <c r="C31" s="3">
        <f t="shared" si="2"/>
        <v>96183.72704502377</v>
      </c>
      <c r="D31" s="3">
        <f t="shared" si="3"/>
        <v>99000</v>
      </c>
    </row>
    <row r="32" spans="1:4">
      <c r="A32" s="2">
        <v>23</v>
      </c>
      <c r="B32" s="2" t="s">
        <v>8</v>
      </c>
      <c r="C32" s="3">
        <f t="shared" si="2"/>
        <v>96013.763353364935</v>
      </c>
      <c r="D32" s="3">
        <f t="shared" si="3"/>
        <v>99000</v>
      </c>
    </row>
    <row r="33" spans="1:4">
      <c r="A33" s="2">
        <v>24</v>
      </c>
      <c r="B33" s="2" t="s">
        <v>8</v>
      </c>
      <c r="C33" s="3">
        <f t="shared" si="2"/>
        <v>95844.099999999991</v>
      </c>
      <c r="D33" s="3">
        <f>(D32+$C$4)*(1+$E$4)</f>
        <v>98010</v>
      </c>
    </row>
    <row r="34" spans="1:4">
      <c r="A34" s="2">
        <v>25</v>
      </c>
      <c r="B34" s="2" t="s">
        <v>8</v>
      </c>
      <c r="C34" s="3">
        <f t="shared" ref="C34:C45" si="4">($C$33+A10*$C$4)*(1+$D$4)^(A10/12)</f>
        <v>95674.736454209196</v>
      </c>
      <c r="D34" s="3">
        <f>(D33+$C$4)</f>
        <v>98010</v>
      </c>
    </row>
    <row r="35" spans="1:4">
      <c r="A35" s="2">
        <v>26</v>
      </c>
      <c r="B35" s="2" t="s">
        <v>8</v>
      </c>
      <c r="C35" s="3">
        <f t="shared" si="4"/>
        <v>95505.672186210591</v>
      </c>
      <c r="D35" s="3">
        <f t="shared" ref="D35:D44" si="5">(D34+$C$4)</f>
        <v>98010</v>
      </c>
    </row>
    <row r="36" spans="1:4">
      <c r="A36" s="2">
        <v>27</v>
      </c>
      <c r="B36" s="2" t="s">
        <v>8</v>
      </c>
      <c r="C36" s="3">
        <f t="shared" si="4"/>
        <v>95336.906667158401</v>
      </c>
      <c r="D36" s="3">
        <f t="shared" si="5"/>
        <v>98010</v>
      </c>
    </row>
    <row r="37" spans="1:4">
      <c r="A37" s="2">
        <v>28</v>
      </c>
      <c r="B37" s="2" t="s">
        <v>8</v>
      </c>
      <c r="C37" s="3">
        <f t="shared" si="4"/>
        <v>95168.439369141342</v>
      </c>
      <c r="D37" s="3">
        <f t="shared" si="5"/>
        <v>98010</v>
      </c>
    </row>
    <row r="38" spans="1:4">
      <c r="A38" s="2">
        <v>29</v>
      </c>
      <c r="B38" s="2" t="s">
        <v>8</v>
      </c>
      <c r="C38" s="3">
        <f t="shared" si="4"/>
        <v>95000.269765181016</v>
      </c>
      <c r="D38" s="3">
        <f t="shared" si="5"/>
        <v>98010</v>
      </c>
    </row>
    <row r="39" spans="1:4">
      <c r="A39" s="2">
        <v>30</v>
      </c>
      <c r="B39" s="2" t="s">
        <v>8</v>
      </c>
      <c r="C39" s="3">
        <f t="shared" si="4"/>
        <v>94832.397329230196</v>
      </c>
      <c r="D39" s="3">
        <f t="shared" si="5"/>
        <v>98010</v>
      </c>
    </row>
    <row r="40" spans="1:4">
      <c r="A40" s="2">
        <v>31</v>
      </c>
      <c r="B40" s="2" t="s">
        <v>8</v>
      </c>
      <c r="C40" s="3">
        <f t="shared" si="4"/>
        <v>94664.821536171279</v>
      </c>
      <c r="D40" s="3">
        <f t="shared" si="5"/>
        <v>98010</v>
      </c>
    </row>
    <row r="41" spans="1:4">
      <c r="A41" s="2">
        <v>32</v>
      </c>
      <c r="B41" s="2" t="s">
        <v>8</v>
      </c>
      <c r="C41" s="3">
        <f t="shared" si="4"/>
        <v>94497.541861814476</v>
      </c>
      <c r="D41" s="3">
        <f t="shared" si="5"/>
        <v>98010</v>
      </c>
    </row>
    <row r="42" spans="1:4">
      <c r="A42" s="2">
        <v>33</v>
      </c>
      <c r="B42" s="2" t="s">
        <v>8</v>
      </c>
      <c r="C42" s="3">
        <f t="shared" si="4"/>
        <v>94330.557782896416</v>
      </c>
      <c r="D42" s="3">
        <f t="shared" si="5"/>
        <v>98010</v>
      </c>
    </row>
    <row r="43" spans="1:4">
      <c r="A43" s="2">
        <v>34</v>
      </c>
      <c r="B43" s="2" t="s">
        <v>8</v>
      </c>
      <c r="C43" s="3">
        <f t="shared" si="4"/>
        <v>94163.868777078271</v>
      </c>
      <c r="D43" s="3">
        <f t="shared" si="5"/>
        <v>98010</v>
      </c>
    </row>
    <row r="44" spans="1:4">
      <c r="A44" s="2">
        <v>35</v>
      </c>
      <c r="B44" s="2" t="s">
        <v>8</v>
      </c>
      <c r="C44" s="3">
        <f t="shared" si="4"/>
        <v>93997.474322944254</v>
      </c>
      <c r="D44" s="3">
        <f t="shared" si="5"/>
        <v>98010</v>
      </c>
    </row>
    <row r="45" spans="1:4">
      <c r="A45" s="2">
        <v>36</v>
      </c>
      <c r="B45" s="2" t="s">
        <v>8</v>
      </c>
      <c r="C45" s="3">
        <f t="shared" si="4"/>
        <v>93831.373899999991</v>
      </c>
      <c r="D45" s="3">
        <f>(D44+$C$4)*(1+$E$4)</f>
        <v>97029.9</v>
      </c>
    </row>
    <row r="46" spans="1:4">
      <c r="A46" s="2">
        <v>37</v>
      </c>
      <c r="B46" s="2" t="s">
        <v>8</v>
      </c>
      <c r="C46" s="3">
        <f t="shared" ref="C46:C57" si="6">($C$45+A10*$C$4)*(1+$D$4)^(A10/12)</f>
        <v>93665.566988670791</v>
      </c>
      <c r="D46" s="3">
        <f>(D45+$C$4)</f>
        <v>97029.9</v>
      </c>
    </row>
    <row r="47" spans="1:4">
      <c r="A47" s="2">
        <v>38</v>
      </c>
      <c r="B47" s="2" t="s">
        <v>8</v>
      </c>
      <c r="C47" s="3">
        <f t="shared" si="6"/>
        <v>93500.053070300171</v>
      </c>
      <c r="D47" s="3">
        <f t="shared" ref="D47:D56" si="7">(D46+$C$4)</f>
        <v>97029.9</v>
      </c>
    </row>
    <row r="48" spans="1:4">
      <c r="A48" s="2">
        <v>39</v>
      </c>
      <c r="B48" s="2" t="s">
        <v>8</v>
      </c>
      <c r="C48" s="3">
        <f t="shared" si="6"/>
        <v>93334.831627148073</v>
      </c>
      <c r="D48" s="3">
        <f t="shared" si="7"/>
        <v>97029.9</v>
      </c>
    </row>
    <row r="49" spans="1:6">
      <c r="A49" s="2">
        <v>40</v>
      </c>
      <c r="B49" s="2" t="s">
        <v>8</v>
      </c>
      <c r="C49" s="3">
        <f t="shared" si="6"/>
        <v>93169.902142389372</v>
      </c>
      <c r="D49" s="3">
        <f t="shared" si="7"/>
        <v>97029.9</v>
      </c>
    </row>
    <row r="50" spans="1:6">
      <c r="A50" s="2">
        <v>41</v>
      </c>
      <c r="B50" s="2" t="s">
        <v>8</v>
      </c>
      <c r="C50" s="3">
        <f t="shared" si="6"/>
        <v>93005.26410011221</v>
      </c>
      <c r="D50" s="3">
        <f t="shared" si="7"/>
        <v>97029.9</v>
      </c>
    </row>
    <row r="51" spans="1:6">
      <c r="A51" s="2">
        <v>42</v>
      </c>
      <c r="B51" s="2" t="s">
        <v>8</v>
      </c>
      <c r="C51" s="3">
        <f t="shared" si="6"/>
        <v>92840.916985316362</v>
      </c>
      <c r="D51" s="3">
        <f t="shared" si="7"/>
        <v>97029.9</v>
      </c>
    </row>
    <row r="52" spans="1:6">
      <c r="A52" s="2">
        <v>43</v>
      </c>
      <c r="B52" s="2" t="s">
        <v>8</v>
      </c>
      <c r="C52" s="3">
        <f t="shared" si="6"/>
        <v>92676.860283911679</v>
      </c>
      <c r="D52" s="3">
        <f t="shared" si="7"/>
        <v>97029.9</v>
      </c>
    </row>
    <row r="53" spans="1:6">
      <c r="A53" s="2">
        <v>44</v>
      </c>
      <c r="B53" s="2" t="s">
        <v>8</v>
      </c>
      <c r="C53" s="3">
        <f t="shared" si="6"/>
        <v>92513.093482716373</v>
      </c>
      <c r="D53" s="3">
        <f t="shared" si="7"/>
        <v>97029.9</v>
      </c>
    </row>
    <row r="54" spans="1:6">
      <c r="A54" s="2">
        <v>45</v>
      </c>
      <c r="B54" s="2" t="s">
        <v>8</v>
      </c>
      <c r="C54" s="3">
        <f t="shared" si="6"/>
        <v>92349.616069455587</v>
      </c>
      <c r="D54" s="3">
        <f t="shared" si="7"/>
        <v>97029.9</v>
      </c>
    </row>
    <row r="55" spans="1:6">
      <c r="A55" s="2">
        <v>46</v>
      </c>
      <c r="B55" s="2" t="s">
        <v>8</v>
      </c>
      <c r="C55" s="3">
        <f t="shared" si="6"/>
        <v>92186.427532759626</v>
      </c>
      <c r="D55" s="3">
        <f t="shared" si="7"/>
        <v>97029.9</v>
      </c>
    </row>
    <row r="56" spans="1:6">
      <c r="A56" s="2">
        <v>47</v>
      </c>
      <c r="B56" s="2" t="s">
        <v>8</v>
      </c>
      <c r="C56" s="3">
        <f t="shared" si="6"/>
        <v>92023.527362162436</v>
      </c>
      <c r="D56" s="3">
        <f t="shared" si="7"/>
        <v>97029.9</v>
      </c>
    </row>
    <row r="57" spans="1:6">
      <c r="A57" s="2">
        <v>48</v>
      </c>
      <c r="B57" s="2" t="s">
        <v>8</v>
      </c>
      <c r="C57" s="3">
        <f t="shared" si="6"/>
        <v>91860.915048099996</v>
      </c>
      <c r="D57" s="3">
        <f>(D56+$C$4)*(1+$E$4)</f>
        <v>96059.600999999995</v>
      </c>
    </row>
    <row r="58" spans="1:6">
      <c r="A58" s="2">
        <v>49</v>
      </c>
      <c r="B58" s="2" t="s">
        <v>8</v>
      </c>
      <c r="C58" s="3">
        <f t="shared" ref="C58:C69" si="8">($C$57+A10*$C$4)*(1+$D$4)^(A10/12)</f>
        <v>91698.590081908711</v>
      </c>
      <c r="D58" s="3">
        <f>(D57+$C$4)</f>
        <v>96059.600999999995</v>
      </c>
    </row>
    <row r="59" spans="1:6">
      <c r="A59" s="2">
        <v>50</v>
      </c>
      <c r="B59" s="2" t="s">
        <v>8</v>
      </c>
      <c r="C59" s="3">
        <f t="shared" si="8"/>
        <v>91536.551955823874</v>
      </c>
      <c r="D59" s="3">
        <f t="shared" ref="D59:D68" si="9">(D58+$C$4)</f>
        <v>96059.600999999995</v>
      </c>
    </row>
    <row r="60" spans="1:6">
      <c r="A60" s="2">
        <v>51</v>
      </c>
      <c r="B60" s="2" t="s">
        <v>8</v>
      </c>
      <c r="C60" s="3">
        <f t="shared" si="8"/>
        <v>91374.800162977961</v>
      </c>
      <c r="D60" s="3">
        <f t="shared" si="9"/>
        <v>96059.600999999995</v>
      </c>
    </row>
    <row r="61" spans="1:6">
      <c r="A61" s="2">
        <v>52</v>
      </c>
      <c r="B61" s="2" t="s">
        <v>8</v>
      </c>
      <c r="C61" s="3">
        <f t="shared" si="8"/>
        <v>91213.334197399206</v>
      </c>
      <c r="D61" s="3">
        <f t="shared" si="9"/>
        <v>96059.600999999995</v>
      </c>
    </row>
    <row r="62" spans="1:6">
      <c r="A62" s="2">
        <v>53</v>
      </c>
      <c r="B62" s="2" t="s">
        <v>8</v>
      </c>
      <c r="C62" s="3">
        <f t="shared" si="8"/>
        <v>91052.15355400987</v>
      </c>
      <c r="D62" s="3">
        <f t="shared" si="9"/>
        <v>96059.600999999995</v>
      </c>
    </row>
    <row r="63" spans="1:6">
      <c r="A63" s="2">
        <v>54</v>
      </c>
      <c r="B63" s="2" t="s">
        <v>8</v>
      </c>
      <c r="C63" s="3">
        <f t="shared" si="8"/>
        <v>90891.257728624725</v>
      </c>
      <c r="D63" s="3">
        <f t="shared" si="9"/>
        <v>96059.600999999995</v>
      </c>
    </row>
    <row r="64" spans="1:6">
      <c r="A64" s="2">
        <v>55</v>
      </c>
      <c r="B64" s="2" t="s">
        <v>8</v>
      </c>
      <c r="C64" s="3">
        <f t="shared" si="8"/>
        <v>90730.646217949528</v>
      </c>
      <c r="D64" s="3">
        <f t="shared" si="9"/>
        <v>96059.600999999995</v>
      </c>
      <c r="F64" s="1"/>
    </row>
    <row r="65" spans="1:4">
      <c r="A65" s="2">
        <v>56</v>
      </c>
      <c r="B65" s="2" t="s">
        <v>8</v>
      </c>
      <c r="C65" s="3">
        <f t="shared" si="8"/>
        <v>90570.318519579334</v>
      </c>
      <c r="D65" s="3">
        <f t="shared" si="9"/>
        <v>96059.600999999995</v>
      </c>
    </row>
    <row r="66" spans="1:4">
      <c r="A66" s="2">
        <v>57</v>
      </c>
      <c r="B66" s="2" t="s">
        <v>8</v>
      </c>
      <c r="C66" s="3">
        <f t="shared" si="8"/>
        <v>90410.274131997023</v>
      </c>
      <c r="D66" s="3">
        <f t="shared" si="9"/>
        <v>96059.600999999995</v>
      </c>
    </row>
    <row r="67" spans="1:4">
      <c r="A67" s="2">
        <v>58</v>
      </c>
      <c r="B67" s="2" t="s">
        <v>8</v>
      </c>
      <c r="C67" s="3">
        <f t="shared" si="8"/>
        <v>90250.512554571673</v>
      </c>
      <c r="D67" s="3">
        <f t="shared" si="9"/>
        <v>96059.600999999995</v>
      </c>
    </row>
    <row r="68" spans="1:4">
      <c r="A68" s="2">
        <v>59</v>
      </c>
      <c r="B68" s="2" t="s">
        <v>8</v>
      </c>
      <c r="C68" s="3">
        <f t="shared" si="8"/>
        <v>90091.033287557031</v>
      </c>
      <c r="D68" s="3">
        <f t="shared" si="9"/>
        <v>96059.600999999995</v>
      </c>
    </row>
    <row r="69" spans="1:4">
      <c r="A69" s="2">
        <v>60</v>
      </c>
      <c r="B69" s="2" t="s">
        <v>8</v>
      </c>
      <c r="C69" s="3">
        <f t="shared" si="8"/>
        <v>89931.835832089899</v>
      </c>
      <c r="D69" s="3">
        <f>(D68+$C$4)*(1+$E$4)</f>
        <v>95099.004990000001</v>
      </c>
    </row>
  </sheetData>
  <mergeCells count="5">
    <mergeCell ref="B2:C2"/>
    <mergeCell ref="D2:E2"/>
    <mergeCell ref="A6:B8"/>
    <mergeCell ref="C6:D6"/>
    <mergeCell ref="G7:H7"/>
  </mergeCells>
  <dataValidations count="1">
    <dataValidation type="list" allowBlank="1" showInputMessage="1" showErrorMessage="1" sqref="G4">
      <formula1>$A$10:$A$69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Lösung a)</vt:lpstr>
      <vt:lpstr>Lösung b)</vt:lpstr>
      <vt:lpstr>Lösung c)</vt:lpstr>
      <vt:lpstr>Lösung Bonusfrage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MARIUS</cp:lastModifiedBy>
  <dcterms:created xsi:type="dcterms:W3CDTF">2017-08-13T17:15:30Z</dcterms:created>
  <dcterms:modified xsi:type="dcterms:W3CDTF">2018-10-31T16:48:35Z</dcterms:modified>
</cp:coreProperties>
</file>